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NFR budget (V-3)\"/>
    </mc:Choice>
  </mc:AlternateContent>
  <bookViews>
    <workbookView xWindow="0" yWindow="0" windowWidth="20490" windowHeight="7755" tabRatio="731"/>
  </bookViews>
  <sheets>
    <sheet name="Budget Summary_All PR" sheetId="2" r:id="rId1"/>
    <sheet name="Budget Summary_NASC" sheetId="3" r:id="rId2"/>
    <sheet name="Budget Summary_ICDDRB" sheetId="4" r:id="rId3"/>
    <sheet name="Budget Summary_SCI" sheetId="5" r:id="rId4"/>
  </sheets>
  <externalReferences>
    <externalReference r:id="rId5"/>
    <externalReference r:id="rId6"/>
    <externalReference r:id="rId7"/>
    <externalReference r:id="rId8"/>
  </externalReferences>
  <definedNames>
    <definedName name="ComponentSelected">[1]Setup!$B$4</definedName>
    <definedName name="ModulesInCmp">OFFSET([2]ModInCmp!$C$2,0,0,NbrOfModulesInCmp,1)</definedName>
    <definedName name="NbrOfModulesInCmp">COUNT([2]ModInCmp!$A:$A)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D30" i="2"/>
  <c r="E30" i="2"/>
  <c r="B30" i="2"/>
  <c r="E22" i="4"/>
  <c r="D18" i="4"/>
  <c r="C18" i="4"/>
  <c r="B18" i="4"/>
  <c r="D23" i="2"/>
  <c r="D24" i="2"/>
  <c r="D14" i="2"/>
  <c r="D16" i="2"/>
  <c r="D19" i="2"/>
  <c r="C14" i="2"/>
  <c r="C16" i="2"/>
  <c r="C19" i="2"/>
  <c r="B14" i="2"/>
  <c r="B16" i="2"/>
  <c r="B19" i="2"/>
  <c r="B23" i="2"/>
  <c r="B24" i="2"/>
  <c r="E16" i="4"/>
  <c r="E19" i="4"/>
  <c r="E19" i="2" l="1"/>
  <c r="E16" i="2"/>
  <c r="E14" i="2"/>
  <c r="C24" i="2" l="1"/>
  <c r="E24" i="2" s="1"/>
  <c r="C23" i="4"/>
  <c r="E23" i="4" l="1"/>
  <c r="C23" i="2"/>
  <c r="E23" i="2" s="1"/>
  <c r="C22" i="2" l="1"/>
  <c r="B22" i="2" l="1"/>
  <c r="D22" i="2" l="1"/>
  <c r="E22" i="2" s="1"/>
  <c r="B20" i="4" l="1"/>
  <c r="C20" i="4"/>
  <c r="C20" i="2" s="1"/>
  <c r="C18" i="2"/>
  <c r="B18" i="2" l="1"/>
  <c r="D20" i="4"/>
  <c r="D20" i="2" s="1"/>
  <c r="B20" i="2"/>
  <c r="D18" i="2"/>
  <c r="E18" i="4" l="1"/>
  <c r="E20" i="2"/>
  <c r="E18" i="2"/>
  <c r="E20" i="4"/>
  <c r="B15" i="4" l="1"/>
  <c r="B15" i="2" s="1"/>
  <c r="C15" i="4" l="1"/>
  <c r="C15" i="2" s="1"/>
  <c r="D15" i="4" l="1"/>
  <c r="D15" i="2" s="1"/>
  <c r="E15" i="2" s="1"/>
  <c r="B21" i="4" l="1"/>
  <c r="B17" i="4"/>
  <c r="C21" i="4"/>
  <c r="C21" i="2" s="1"/>
  <c r="C17" i="4"/>
  <c r="C17" i="2" s="1"/>
  <c r="B21" i="2" l="1"/>
  <c r="B17" i="2"/>
  <c r="D17" i="4"/>
  <c r="D17" i="2" s="1"/>
  <c r="D21" i="4" l="1"/>
  <c r="E17" i="4"/>
  <c r="B25" i="4"/>
  <c r="B25" i="2" s="1"/>
  <c r="E17" i="2"/>
  <c r="D21" i="2" l="1"/>
  <c r="E21" i="2" s="1"/>
  <c r="E21" i="4"/>
  <c r="C25" i="4"/>
  <c r="C25" i="2" s="1"/>
  <c r="D25" i="4" l="1"/>
  <c r="D25" i="2" s="1"/>
  <c r="E25" i="2" s="1"/>
  <c r="E19" i="3" l="1"/>
  <c r="E20" i="3"/>
  <c r="E21" i="3"/>
  <c r="E23" i="3"/>
  <c r="E24" i="3"/>
  <c r="E18" i="3"/>
  <c r="D26" i="4" l="1"/>
  <c r="B26" i="4"/>
  <c r="C26" i="4"/>
  <c r="E14" i="5" l="1"/>
  <c r="E15" i="5"/>
  <c r="E16" i="5"/>
  <c r="E17" i="5"/>
  <c r="E18" i="5"/>
  <c r="E19" i="5"/>
  <c r="E20" i="5"/>
  <c r="E21" i="5"/>
  <c r="E23" i="5"/>
  <c r="E24" i="5"/>
  <c r="E25" i="5"/>
  <c r="E14" i="4"/>
  <c r="E15" i="4"/>
  <c r="E24" i="4"/>
  <c r="E25" i="4"/>
  <c r="E14" i="3"/>
  <c r="E15" i="3"/>
  <c r="E16" i="3"/>
  <c r="E17" i="3"/>
  <c r="E25" i="3"/>
  <c r="D13" i="5"/>
  <c r="C13" i="5"/>
  <c r="B13" i="5"/>
  <c r="B13" i="2" s="1"/>
  <c r="B26" i="2" s="1"/>
  <c r="D13" i="2" l="1"/>
  <c r="D26" i="2" s="1"/>
  <c r="D26" i="5"/>
  <c r="C26" i="5"/>
  <c r="C13" i="2"/>
  <c r="C26" i="2" s="1"/>
  <c r="E13" i="2" l="1"/>
  <c r="E26" i="2" s="1"/>
  <c r="F22" i="2" s="1"/>
  <c r="D33" i="2" l="1"/>
  <c r="C33" i="2"/>
  <c r="E13" i="5"/>
  <c r="E26" i="5" s="1"/>
  <c r="D32" i="2"/>
  <c r="C32" i="2"/>
  <c r="E13" i="4"/>
  <c r="E26" i="4" s="1"/>
  <c r="D26" i="3"/>
  <c r="D31" i="2" s="1"/>
  <c r="C26" i="3"/>
  <c r="C31" i="2" s="1"/>
  <c r="E13" i="3"/>
  <c r="K34" i="2"/>
  <c r="H34" i="2"/>
  <c r="B26" i="5" l="1"/>
  <c r="B33" i="2" s="1"/>
  <c r="E33" i="2" s="1"/>
  <c r="B32" i="2"/>
  <c r="E32" i="2" s="1"/>
  <c r="I32" i="2" s="1"/>
  <c r="E26" i="3"/>
  <c r="B26" i="3"/>
  <c r="B31" i="2" s="1"/>
  <c r="E31" i="2" s="1"/>
  <c r="F17" i="5" l="1"/>
  <c r="F24" i="5"/>
  <c r="F15" i="5"/>
  <c r="F21" i="5"/>
  <c r="F19" i="5"/>
  <c r="F20" i="5"/>
  <c r="F18" i="5"/>
  <c r="F25" i="5"/>
  <c r="F14" i="5"/>
  <c r="F16" i="5"/>
  <c r="F23" i="5"/>
  <c r="F17" i="4"/>
  <c r="F14" i="4"/>
  <c r="F16" i="4"/>
  <c r="F18" i="4"/>
  <c r="F20" i="4"/>
  <c r="F23" i="4"/>
  <c r="F25" i="4"/>
  <c r="F19" i="4"/>
  <c r="F21" i="4"/>
  <c r="F13" i="4"/>
  <c r="F15" i="4"/>
  <c r="F24" i="4"/>
  <c r="F13" i="3"/>
  <c r="F15" i="3"/>
  <c r="F19" i="3"/>
  <c r="F17" i="3"/>
  <c r="F21" i="3"/>
  <c r="F24" i="3"/>
  <c r="F20" i="3"/>
  <c r="F18" i="3"/>
  <c r="F23" i="3"/>
  <c r="F25" i="3"/>
  <c r="F14" i="3"/>
  <c r="F16" i="3"/>
  <c r="F13" i="5"/>
  <c r="L32" i="2"/>
  <c r="D34" i="2"/>
  <c r="B34" i="2"/>
  <c r="C34" i="2"/>
  <c r="F26" i="4" l="1"/>
  <c r="F26" i="3"/>
  <c r="F26" i="5"/>
  <c r="I33" i="2"/>
  <c r="L33" i="2"/>
  <c r="I31" i="2"/>
  <c r="E34" i="2"/>
  <c r="F33" i="2" s="1"/>
  <c r="L31" i="2"/>
  <c r="F23" i="2" l="1"/>
  <c r="F18" i="2"/>
  <c r="F20" i="2"/>
  <c r="F16" i="2"/>
  <c r="F25" i="2"/>
  <c r="F21" i="2"/>
  <c r="F15" i="2"/>
  <c r="F17" i="2"/>
  <c r="F24" i="2"/>
  <c r="F19" i="2"/>
  <c r="I34" i="2"/>
  <c r="F31" i="2"/>
  <c r="L34" i="2"/>
  <c r="F14" i="2"/>
  <c r="F13" i="2"/>
  <c r="F32" i="2"/>
  <c r="F26" i="2" l="1"/>
  <c r="F34" i="2"/>
</calcChain>
</file>

<file path=xl/sharedStrings.xml><?xml version="1.0" encoding="utf-8"?>
<sst xmlns="http://schemas.openxmlformats.org/spreadsheetml/2006/main" count="132" uniqueCount="40">
  <si>
    <t>Component:</t>
  </si>
  <si>
    <t>Country / Applicant:</t>
  </si>
  <si>
    <t>Principal Recipient</t>
  </si>
  <si>
    <t>Grant Number:</t>
  </si>
  <si>
    <t>Implementation Period Start Date:</t>
  </si>
  <si>
    <t>Implementation Period End Date:</t>
  </si>
  <si>
    <t>Grant Currency:</t>
  </si>
  <si>
    <t>USD</t>
  </si>
  <si>
    <t>Budget Summary (in grant currency)</t>
  </si>
  <si>
    <t>By Module</t>
  </si>
  <si>
    <t>2018-Year 1</t>
  </si>
  <si>
    <t>2019-Year 2</t>
  </si>
  <si>
    <t>2020-Year 3</t>
  </si>
  <si>
    <t>Total</t>
  </si>
  <si>
    <t>%</t>
  </si>
  <si>
    <t>Prevention programs for sex workers and their clients</t>
  </si>
  <si>
    <t>Prevention programs for people who inject drugs (PWID) and their partners</t>
  </si>
  <si>
    <t>Treatment, care and support</t>
  </si>
  <si>
    <t>HSS - Procurement supply chain management (PSCM)</t>
  </si>
  <si>
    <t>HSS - Health information systems and M&amp;E</t>
  </si>
  <si>
    <t>HSS - Health and community workforce</t>
  </si>
  <si>
    <t>Community systems strengthening</t>
  </si>
  <si>
    <t>Program management</t>
  </si>
  <si>
    <t>Diff:</t>
  </si>
  <si>
    <t>By Recipients</t>
  </si>
  <si>
    <t>Existing Ratio</t>
  </si>
  <si>
    <t>Over/Under</t>
  </si>
  <si>
    <t>Proposed Ratio</t>
  </si>
  <si>
    <t>Save the Children</t>
  </si>
  <si>
    <t>ICDDRB</t>
  </si>
  <si>
    <t>NASC</t>
  </si>
  <si>
    <t>Save the Children the Children</t>
  </si>
  <si>
    <t>All PR</t>
  </si>
  <si>
    <t>HSS - Policy and governance</t>
  </si>
  <si>
    <t>Prevention programs for MSM and TGs</t>
  </si>
  <si>
    <t>HSS - Service delivery</t>
  </si>
  <si>
    <t>TB/HIV</t>
  </si>
  <si>
    <t>icddr,b</t>
  </si>
  <si>
    <t>For Checking:</t>
  </si>
  <si>
    <t>HSS - Financial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</si>
</sst>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7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0" tint="-4.9989318521683403E-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FD0B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59">
    <xf numFmtId="0" fontId="0" fillId="0" borderId="0" xfId="0"/>
    <xf numFmtId="0" fontId="4" fillId="2" borderId="0" xfId="0" applyFont="1" applyFill="1" applyBorder="1" applyAlignment="1" applyProtection="1">
      <alignment horizontal="right" vertical="center" wrapText="1"/>
    </xf>
    <xf numFmtId="3" fontId="5" fillId="0" borderId="0" xfId="0" applyNumberFormat="1" applyFont="1" applyProtection="1"/>
    <xf numFmtId="3" fontId="6" fillId="0" borderId="0" xfId="0" applyNumberFormat="1" applyFont="1" applyProtection="1"/>
    <xf numFmtId="0" fontId="6" fillId="0" borderId="0" xfId="0" applyFont="1" applyProtection="1"/>
    <xf numFmtId="165" fontId="0" fillId="0" borderId="0" xfId="1" applyNumberFormat="1" applyFont="1"/>
    <xf numFmtId="0" fontId="4" fillId="2" borderId="0" xfId="0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7" fillId="0" borderId="0" xfId="0" applyFont="1" applyProtection="1"/>
    <xf numFmtId="3" fontId="7" fillId="0" borderId="0" xfId="0" applyNumberFormat="1" applyFont="1" applyProtection="1"/>
    <xf numFmtId="0" fontId="5" fillId="3" borderId="1" xfId="0" applyFont="1" applyFill="1" applyBorder="1" applyProtection="1"/>
    <xf numFmtId="3" fontId="5" fillId="3" borderId="1" xfId="0" applyNumberFormat="1" applyFont="1" applyFill="1" applyBorder="1" applyAlignment="1" applyProtection="1">
      <alignment horizontal="center"/>
    </xf>
    <xf numFmtId="165" fontId="0" fillId="0" borderId="0" xfId="0" applyNumberFormat="1"/>
    <xf numFmtId="0" fontId="8" fillId="0" borderId="1" xfId="3" applyFont="1" applyBorder="1" applyAlignment="1" applyProtection="1">
      <alignment wrapText="1"/>
    </xf>
    <xf numFmtId="3" fontId="6" fillId="0" borderId="1" xfId="0" applyNumberFormat="1" applyFont="1" applyBorder="1" applyProtection="1"/>
    <xf numFmtId="3" fontId="6" fillId="4" borderId="1" xfId="0" applyNumberFormat="1" applyFont="1" applyFill="1" applyBorder="1" applyProtection="1"/>
    <xf numFmtId="9" fontId="6" fillId="0" borderId="1" xfId="2" applyFont="1" applyBorder="1" applyProtection="1"/>
    <xf numFmtId="9" fontId="6" fillId="0" borderId="0" xfId="2" applyFont="1" applyBorder="1" applyProtection="1"/>
    <xf numFmtId="0" fontId="5" fillId="3" borderId="1" xfId="0" applyFont="1" applyFill="1" applyBorder="1" applyAlignment="1" applyProtection="1">
      <alignment horizontal="left"/>
    </xf>
    <xf numFmtId="3" fontId="5" fillId="3" borderId="1" xfId="0" applyNumberFormat="1" applyFont="1" applyFill="1" applyBorder="1" applyProtection="1"/>
    <xf numFmtId="9" fontId="5" fillId="3" borderId="1" xfId="2" applyFont="1" applyFill="1" applyBorder="1" applyProtection="1"/>
    <xf numFmtId="0" fontId="2" fillId="0" borderId="0" xfId="0" applyFont="1"/>
    <xf numFmtId="165" fontId="2" fillId="0" borderId="0" xfId="1" applyNumberFormat="1" applyFont="1"/>
    <xf numFmtId="0" fontId="9" fillId="0" borderId="0" xfId="0" applyFont="1" applyProtection="1"/>
    <xf numFmtId="165" fontId="3" fillId="5" borderId="1" xfId="1" applyNumberFormat="1" applyFont="1" applyFill="1" applyBorder="1"/>
    <xf numFmtId="165" fontId="3" fillId="6" borderId="1" xfId="1" applyNumberFormat="1" applyFont="1" applyFill="1" applyBorder="1"/>
    <xf numFmtId="165" fontId="0" fillId="7" borderId="1" xfId="1" applyNumberFormat="1" applyFont="1" applyFill="1" applyBorder="1"/>
    <xf numFmtId="167" fontId="0" fillId="7" borderId="1" xfId="1" applyNumberFormat="1" applyFont="1" applyFill="1" applyBorder="1"/>
    <xf numFmtId="165" fontId="0" fillId="8" borderId="1" xfId="1" applyNumberFormat="1" applyFont="1" applyFill="1" applyBorder="1"/>
    <xf numFmtId="167" fontId="0" fillId="8" borderId="1" xfId="1" applyNumberFormat="1" applyFont="1" applyFill="1" applyBorder="1"/>
    <xf numFmtId="165" fontId="10" fillId="7" borderId="1" xfId="1" applyNumberFormat="1" applyFont="1" applyFill="1" applyBorder="1"/>
    <xf numFmtId="165" fontId="10" fillId="8" borderId="1" xfId="1" applyNumberFormat="1" applyFont="1" applyFill="1" applyBorder="1"/>
    <xf numFmtId="164" fontId="11" fillId="0" borderId="0" xfId="1" applyFont="1"/>
    <xf numFmtId="164" fontId="0" fillId="0" borderId="0" xfId="1" applyFont="1"/>
    <xf numFmtId="3" fontId="0" fillId="0" borderId="0" xfId="0" applyNumberFormat="1"/>
    <xf numFmtId="165" fontId="12" fillId="0" borderId="0" xfId="1" applyNumberFormat="1" applyFont="1"/>
    <xf numFmtId="165" fontId="13" fillId="0" borderId="0" xfId="1" applyNumberFormat="1" applyFont="1"/>
    <xf numFmtId="43" fontId="0" fillId="0" borderId="0" xfId="1" applyNumberFormat="1" applyFont="1"/>
    <xf numFmtId="43" fontId="0" fillId="0" borderId="0" xfId="0" applyNumberFormat="1"/>
    <xf numFmtId="1" fontId="8" fillId="9" borderId="1" xfId="0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/>
    <xf numFmtId="3" fontId="2" fillId="0" borderId="0" xfId="0" applyNumberFormat="1" applyFont="1"/>
    <xf numFmtId="9" fontId="6" fillId="0" borderId="0" xfId="2" applyFont="1" applyProtection="1"/>
    <xf numFmtId="9" fontId="6" fillId="0" borderId="0" xfId="2" applyFont="1" applyProtection="1">
      <protection locked="0"/>
    </xf>
    <xf numFmtId="9" fontId="7" fillId="0" borderId="0" xfId="2" applyFont="1" applyProtection="1"/>
    <xf numFmtId="9" fontId="5" fillId="3" borderId="1" xfId="2" applyFont="1" applyFill="1" applyBorder="1" applyAlignment="1" applyProtection="1">
      <alignment horizontal="center"/>
    </xf>
    <xf numFmtId="9" fontId="0" fillId="0" borderId="0" xfId="2" applyFont="1"/>
    <xf numFmtId="10" fontId="6" fillId="0" borderId="0" xfId="2" applyNumberFormat="1" applyFont="1" applyProtection="1"/>
    <xf numFmtId="10" fontId="6" fillId="0" borderId="0" xfId="2" applyNumberFormat="1" applyFont="1" applyProtection="1">
      <protection locked="0"/>
    </xf>
    <xf numFmtId="10" fontId="7" fillId="0" borderId="0" xfId="2" applyNumberFormat="1" applyFont="1" applyProtection="1"/>
    <xf numFmtId="10" fontId="5" fillId="3" borderId="1" xfId="2" applyNumberFormat="1" applyFont="1" applyFill="1" applyBorder="1" applyAlignment="1" applyProtection="1">
      <alignment horizontal="center"/>
    </xf>
    <xf numFmtId="10" fontId="6" fillId="0" borderId="1" xfId="2" applyNumberFormat="1" applyFont="1" applyBorder="1" applyProtection="1"/>
    <xf numFmtId="10" fontId="5" fillId="3" borderId="1" xfId="2" applyNumberFormat="1" applyFont="1" applyFill="1" applyBorder="1" applyProtection="1"/>
    <xf numFmtId="10" fontId="11" fillId="0" borderId="0" xfId="2" applyNumberFormat="1" applyFont="1"/>
    <xf numFmtId="10" fontId="0" fillId="0" borderId="0" xfId="2" applyNumberFormat="1" applyFont="1"/>
    <xf numFmtId="164" fontId="6" fillId="0" borderId="1" xfId="1" applyFont="1" applyBorder="1" applyProtection="1"/>
    <xf numFmtId="9" fontId="5" fillId="3" borderId="1" xfId="2" applyNumberFormat="1" applyFont="1" applyFill="1" applyBorder="1" applyProtection="1"/>
  </cellXfs>
  <cellStyles count="4">
    <cellStyle name="Comma" xfId="1" builtinId="3"/>
    <cellStyle name="Normal" xfId="0" builtinId="0"/>
    <cellStyle name="Normal 10" xfId="3"/>
    <cellStyle name="Percent" xfId="2" builtinId="5"/>
  </cellStyles>
  <dxfs count="8"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drun.nesa/Desktop/Global%20fund%20informations%20for%20budget/Budget%20template/FundingModel_Budget_Template_en_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nFm/!%20FR%20_%202018-20/icddrb/FundingModel_Budget_Template_en_1_%200206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lam/Desktop/@%20icddrb/SCI/WP%20Template%20_%20FR%20-%2005%20Feb%202017%20-S%20Final%20-%20sharing%20NAS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ICDDRB_Funding%20request%2008_Feb%201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Instructions"/>
      <sheetName val="Setup"/>
      <sheetName val="Detailed Budget"/>
      <sheetName val="Currencies"/>
      <sheetName val="Assumptions TRC"/>
      <sheetName val="TRC-PIVOT"/>
      <sheetName val="Assumptions HR"/>
      <sheetName val="Assumptions Other"/>
      <sheetName val="Translations"/>
      <sheetName val="Budget Summary"/>
      <sheetName val="Budget Summary En"/>
      <sheetName val="Summary by Intervention"/>
      <sheetName val="CatInt"/>
      <sheetName val="Summary by Cost Input"/>
      <sheetName val="Cost Inputs"/>
      <sheetName val="Concept Note Module Budget"/>
      <sheetName val="Rank unique Mod-Int-PR"/>
      <sheetName val="Free sheet-enter what you need"/>
      <sheetName val="Free pivot table"/>
      <sheetName val="Country"/>
      <sheetName val="Recipient"/>
      <sheetName val="Assumptions"/>
      <sheetName val="CatCmp"/>
      <sheetName val="CatModules"/>
      <sheetName val="ModInCmp"/>
      <sheetName val="Budget Lines"/>
      <sheetName val="ActivityConcat"/>
      <sheetName val="CostGroup"/>
      <sheetName val="Module, Interv, CGI etc"/>
    </sheetNames>
    <sheetDataSet>
      <sheetData sheetId="0"/>
      <sheetData sheetId="1"/>
      <sheetData sheetId="2">
        <row r="4">
          <cell r="B4" t="str">
            <v>HIV/AIDS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Instructions"/>
      <sheetName val="Setup"/>
      <sheetName val="Detailed Budget"/>
      <sheetName val="Currencies"/>
      <sheetName val="Assumptions TRC"/>
      <sheetName val="TRC-PIVOT"/>
      <sheetName val="Assumptions HR"/>
      <sheetName val="Assumptions Other"/>
      <sheetName val="Translations"/>
      <sheetName val="Budget Summary"/>
      <sheetName val="Budget Summary En"/>
      <sheetName val="Summary by Intervention"/>
      <sheetName val="CatInt"/>
      <sheetName val="Summary by Cost Input"/>
      <sheetName val="Cost Inputs"/>
      <sheetName val="Concept Note Module Budget"/>
      <sheetName val="Rank unique Mod-Int-PR"/>
      <sheetName val="Free sheet-enter what you need"/>
      <sheetName val="Free pivot table"/>
      <sheetName val="Country"/>
      <sheetName val="Recipient"/>
      <sheetName val="Assumptions"/>
      <sheetName val="CatCmp"/>
      <sheetName val="CatModules"/>
      <sheetName val="ModInCmp"/>
      <sheetName val="Budget Lines"/>
      <sheetName val="ActivityConcat"/>
      <sheetName val="Cost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CatModRowNbr</v>
          </cell>
        </row>
        <row r="2">
          <cell r="A2">
            <v>2</v>
          </cell>
          <cell r="C2" t="str">
            <v>Prevention programs for general population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11</v>
          </cell>
        </row>
        <row r="11">
          <cell r="A11">
            <v>16</v>
          </cell>
        </row>
        <row r="12">
          <cell r="A12">
            <v>17</v>
          </cell>
        </row>
        <row r="13">
          <cell r="A13">
            <v>18</v>
          </cell>
        </row>
        <row r="14">
          <cell r="A14">
            <v>19</v>
          </cell>
        </row>
        <row r="15">
          <cell r="A15">
            <v>20</v>
          </cell>
        </row>
        <row r="16">
          <cell r="A16">
            <v>21</v>
          </cell>
        </row>
        <row r="17">
          <cell r="A17">
            <v>22</v>
          </cell>
        </row>
        <row r="18">
          <cell r="A18">
            <v>23</v>
          </cell>
        </row>
        <row r="19">
          <cell r="A19">
            <v>24</v>
          </cell>
        </row>
        <row r="20">
          <cell r="A20">
            <v>25</v>
          </cell>
        </row>
        <row r="21">
          <cell r="A21">
            <v>26</v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</sheetData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"/>
      <sheetName val="Detail Assumption"/>
      <sheetName val="Budget_2018"/>
      <sheetName val="Budget_2019"/>
      <sheetName val="Budget_2020"/>
      <sheetName val="Budget_3 Year Summary"/>
      <sheetName val="Budget Summary"/>
      <sheetName val="Sheet1"/>
      <sheetName val="Concept note module budget"/>
      <sheetName val="Summary by Intervention"/>
      <sheetName val="Summary by Cost Inputs"/>
      <sheetName val="Concept note module budget "/>
      <sheetName val="Module-wise Interventions"/>
      <sheetName val="Module, Interv, CGI etc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F13">
            <v>977115.09336220787</v>
          </cell>
          <cell r="K13">
            <v>892832.68879622966</v>
          </cell>
          <cell r="P13">
            <v>840369.27337213606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Assumption"/>
      <sheetName val="Prog Magt Cost"/>
      <sheetName val="NFM  Phase_2 Work Plan "/>
      <sheetName val=" NFM Budget Year 3"/>
      <sheetName val="NFM Budget Year 4"/>
      <sheetName val="NFM Budget Year 5"/>
      <sheetName val="NFM Budget Year 3,4 &amp; 5"/>
      <sheetName val="Summary Budget  (2)"/>
      <sheetName val="Annex 1 (2)"/>
      <sheetName val="CD &amp; Lub._Revised Ershad"/>
      <sheetName val="Summary Budget "/>
      <sheetName val="CSS"/>
      <sheetName val="PSCM"/>
      <sheetName val="HCW"/>
      <sheetName val="Prog Mang"/>
      <sheetName val="PP MSM &amp; TG"/>
      <sheetName val="HIS M&amp;E"/>
      <sheetName val="Cost of Mo &amp; INter"/>
      <sheetName val="Sheet4"/>
      <sheetName val="Mod &amp; INT"/>
      <sheetName val="Salary DIC staff"/>
      <sheetName val="CD &amp; Lub final calculation"/>
      <sheetName val="Annex 1"/>
      <sheetName val="Sheet1"/>
      <sheetName val="Sheet2"/>
      <sheetName val="Sheet3"/>
      <sheetName val="Sheet5"/>
      <sheetName val="Emplyee list"/>
      <sheetName val="Sheet6"/>
      <sheetName val="Sheet8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F7">
            <v>1397967.5141994364</v>
          </cell>
          <cell r="K7">
            <v>1241108.7678735349</v>
          </cell>
          <cell r="P7">
            <v>988864.37848732795</v>
          </cell>
        </row>
        <row r="8">
          <cell r="F8">
            <v>367391.54875796178</v>
          </cell>
          <cell r="K8">
            <v>436897.38367898087</v>
          </cell>
          <cell r="P8">
            <v>361497.3602116179</v>
          </cell>
        </row>
        <row r="9">
          <cell r="F9">
            <v>53959.838853503185</v>
          </cell>
          <cell r="K9">
            <v>40827.74908704884</v>
          </cell>
          <cell r="P9">
            <v>32910.229196921449</v>
          </cell>
        </row>
        <row r="10">
          <cell r="F10">
            <v>653176.14443130116</v>
          </cell>
          <cell r="K10">
            <v>584643.72208735207</v>
          </cell>
          <cell r="P10">
            <v>531829.01229040953</v>
          </cell>
        </row>
        <row r="11">
          <cell r="K11">
            <v>828.02547770700642</v>
          </cell>
        </row>
        <row r="13">
          <cell r="F13">
            <v>40080.328025477713</v>
          </cell>
          <cell r="K13">
            <v>2425.3503184713377</v>
          </cell>
          <cell r="P13">
            <v>1721.4012738853503</v>
          </cell>
        </row>
        <row r="15">
          <cell r="F15">
            <v>536495.64721372537</v>
          </cell>
          <cell r="K15">
            <v>516322.66942509759</v>
          </cell>
          <cell r="P15">
            <v>486792.99746482284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A6" zoomScale="96" zoomScaleNormal="96" workbookViewId="0">
      <selection activeCell="N17" sqref="N17"/>
    </sheetView>
  </sheetViews>
  <sheetFormatPr defaultRowHeight="15" x14ac:dyDescent="0.25"/>
  <cols>
    <col min="1" max="1" width="56.85546875" customWidth="1"/>
    <col min="2" max="3" width="14.28515625" customWidth="1"/>
    <col min="4" max="4" width="13.42578125" bestFit="1" customWidth="1"/>
    <col min="5" max="5" width="14.5703125" bestFit="1" customWidth="1"/>
    <col min="6" max="6" width="10.42578125" style="56" bestFit="1" customWidth="1"/>
    <col min="7" max="7" width="2.85546875" customWidth="1"/>
    <col min="8" max="8" width="14.42578125" hidden="1" customWidth="1"/>
    <col min="9" max="9" width="13.42578125" style="5" hidden="1" customWidth="1"/>
    <col min="10" max="10" width="1.5703125" hidden="1" customWidth="1"/>
    <col min="11" max="11" width="15" hidden="1" customWidth="1"/>
    <col min="12" max="12" width="11.85546875" hidden="1" customWidth="1"/>
    <col min="13" max="13" width="0" hidden="1" customWidth="1"/>
    <col min="15" max="15" width="14.5703125" bestFit="1" customWidth="1"/>
    <col min="16" max="16" width="18.140625" customWidth="1"/>
  </cols>
  <sheetData>
    <row r="1" spans="1:16" ht="15.75" x14ac:dyDescent="0.25">
      <c r="A1" s="1" t="s">
        <v>0</v>
      </c>
      <c r="B1" s="3"/>
      <c r="C1" s="3"/>
      <c r="D1" s="3"/>
      <c r="E1" s="3"/>
      <c r="F1" s="49"/>
      <c r="G1" s="4"/>
    </row>
    <row r="2" spans="1:16" ht="15.75" x14ac:dyDescent="0.25">
      <c r="A2" s="1" t="s">
        <v>1</v>
      </c>
      <c r="B2" s="3"/>
      <c r="C2" s="3"/>
      <c r="D2" s="3"/>
      <c r="E2" s="3"/>
      <c r="F2" s="49"/>
      <c r="G2" s="4"/>
    </row>
    <row r="3" spans="1:16" ht="15.75" x14ac:dyDescent="0.25">
      <c r="A3" s="1" t="s">
        <v>2</v>
      </c>
      <c r="B3" s="2" t="s">
        <v>32</v>
      </c>
      <c r="C3" s="3"/>
      <c r="D3" s="3"/>
      <c r="E3" s="3"/>
      <c r="F3" s="49"/>
      <c r="G3" s="4"/>
    </row>
    <row r="4" spans="1:16" ht="15.75" x14ac:dyDescent="0.25">
      <c r="A4" s="6" t="s">
        <v>3</v>
      </c>
      <c r="C4" s="7"/>
      <c r="D4" s="7"/>
      <c r="E4" s="7"/>
      <c r="F4" s="50"/>
      <c r="G4" s="8"/>
    </row>
    <row r="5" spans="1:16" ht="15.75" x14ac:dyDescent="0.25">
      <c r="A5" s="6" t="s">
        <v>4</v>
      </c>
      <c r="B5" s="9">
        <v>43069</v>
      </c>
      <c r="C5" s="7"/>
      <c r="D5" s="7"/>
      <c r="E5" s="7"/>
      <c r="F5" s="50"/>
      <c r="G5" s="8"/>
    </row>
    <row r="6" spans="1:16" ht="15.75" x14ac:dyDescent="0.25">
      <c r="A6" s="6" t="s">
        <v>5</v>
      </c>
      <c r="B6" s="9">
        <v>44165</v>
      </c>
      <c r="C6" s="7"/>
      <c r="D6" s="7"/>
      <c r="E6" s="7"/>
      <c r="F6" s="50"/>
      <c r="G6" s="8"/>
    </row>
    <row r="7" spans="1:16" ht="15.75" x14ac:dyDescent="0.25">
      <c r="A7" s="1" t="s">
        <v>6</v>
      </c>
      <c r="B7" s="2" t="s">
        <v>7</v>
      </c>
      <c r="C7" s="3"/>
      <c r="D7" s="3"/>
      <c r="E7" s="3"/>
      <c r="F7" s="49"/>
      <c r="G7" s="4"/>
    </row>
    <row r="8" spans="1:16" x14ac:dyDescent="0.25">
      <c r="A8" s="4"/>
      <c r="B8" s="3"/>
      <c r="C8" s="3"/>
      <c r="D8" s="3"/>
      <c r="E8" s="3"/>
      <c r="F8" s="49"/>
      <c r="G8" s="4"/>
    </row>
    <row r="9" spans="1:16" x14ac:dyDescent="0.25">
      <c r="A9" s="4"/>
      <c r="B9" s="3"/>
      <c r="C9" s="3"/>
      <c r="D9" s="3"/>
      <c r="E9" s="3"/>
      <c r="F9" s="49"/>
      <c r="G9" s="4"/>
    </row>
    <row r="10" spans="1:16" ht="18" x14ac:dyDescent="0.25">
      <c r="A10" s="10" t="s">
        <v>8</v>
      </c>
      <c r="B10" s="11"/>
      <c r="C10" s="11"/>
      <c r="D10" s="11"/>
      <c r="E10" s="11"/>
      <c r="F10" s="51"/>
      <c r="G10" s="10"/>
    </row>
    <row r="11" spans="1:16" x14ac:dyDescent="0.25">
      <c r="A11" s="4"/>
      <c r="B11" s="3"/>
      <c r="C11" s="3"/>
      <c r="D11" s="3"/>
      <c r="E11" s="3"/>
      <c r="F11" s="49"/>
      <c r="G11" s="4"/>
    </row>
    <row r="12" spans="1:16" x14ac:dyDescent="0.25">
      <c r="A12" s="12" t="s">
        <v>9</v>
      </c>
      <c r="B12" s="13" t="s">
        <v>10</v>
      </c>
      <c r="C12" s="13" t="s">
        <v>11</v>
      </c>
      <c r="D12" s="13" t="s">
        <v>12</v>
      </c>
      <c r="E12" s="13" t="s">
        <v>13</v>
      </c>
      <c r="F12" s="52" t="s">
        <v>14</v>
      </c>
      <c r="O12" s="5"/>
      <c r="P12" s="14"/>
    </row>
    <row r="13" spans="1:16" x14ac:dyDescent="0.25">
      <c r="A13" s="15" t="s">
        <v>15</v>
      </c>
      <c r="B13" s="17">
        <f>'Budget Summary_NASC'!B13+'Budget Summary_ICDDRB'!B13+'Budget Summary_SCI'!B13</f>
        <v>977115.09336220787</v>
      </c>
      <c r="C13" s="17">
        <f>'Budget Summary_NASC'!C13+'Budget Summary_ICDDRB'!C13+'Budget Summary_SCI'!C13</f>
        <v>892832.68879622966</v>
      </c>
      <c r="D13" s="17">
        <f>'Budget Summary_NASC'!D13+'Budget Summary_ICDDRB'!D13+'Budget Summary_SCI'!D13</f>
        <v>840369.27337213606</v>
      </c>
      <c r="E13" s="16">
        <f>SUM(B13:D13)</f>
        <v>2710317.0555305737</v>
      </c>
      <c r="F13" s="53">
        <f>E13/$E$26</f>
        <v>0.12608838261469482</v>
      </c>
      <c r="G13" s="19"/>
      <c r="O13" s="5"/>
      <c r="P13" s="14"/>
    </row>
    <row r="14" spans="1:16" ht="26.25" x14ac:dyDescent="0.25">
      <c r="A14" s="15" t="s">
        <v>16</v>
      </c>
      <c r="B14" s="17">
        <f>'Budget Summary_NASC'!B14+'Budget Summary_ICDDRB'!B14+'Budget Summary_SCI'!B14</f>
        <v>1483460.6704360363</v>
      </c>
      <c r="C14" s="17">
        <f>'Budget Summary_NASC'!C14+'Budget Summary_ICDDRB'!C14+'Budget Summary_SCI'!C14</f>
        <v>1334028.5762462928</v>
      </c>
      <c r="D14" s="17">
        <f>'Budget Summary_NASC'!D14+'Budget Summary_ICDDRB'!D14+'Budget Summary_SCI'!D14</f>
        <v>1167893.3849243294</v>
      </c>
      <c r="E14" s="16">
        <f t="shared" ref="E14:E25" si="0">SUM(B14:D14)</f>
        <v>3985382.6316066585</v>
      </c>
      <c r="F14" s="53">
        <f>E14/$E$26</f>
        <v>0.185406518803612</v>
      </c>
      <c r="G14" s="19"/>
      <c r="O14" s="5"/>
      <c r="P14" s="14"/>
    </row>
    <row r="15" spans="1:16" x14ac:dyDescent="0.25">
      <c r="A15" s="15" t="s">
        <v>34</v>
      </c>
      <c r="B15" s="17">
        <f>'Budget Summary_NASC'!B15+'Budget Summary_ICDDRB'!B15+'Budget Summary_SCI'!B15</f>
        <v>1397967.5141994364</v>
      </c>
      <c r="C15" s="17">
        <f>'Budget Summary_NASC'!C15+'Budget Summary_ICDDRB'!C15+'Budget Summary_SCI'!C15</f>
        <v>1241108.7678735349</v>
      </c>
      <c r="D15" s="17">
        <f>'Budget Summary_NASC'!D15+'Budget Summary_ICDDRB'!D15+'Budget Summary_SCI'!D15</f>
        <v>988864.37848732795</v>
      </c>
      <c r="E15" s="16">
        <f t="shared" si="0"/>
        <v>3627940.6605602996</v>
      </c>
      <c r="F15" s="53">
        <f>E15/$E$26</f>
        <v>0.16877773365248838</v>
      </c>
      <c r="G15" s="19"/>
      <c r="O15" s="5"/>
      <c r="P15" s="14"/>
    </row>
    <row r="16" spans="1:16" x14ac:dyDescent="0.25">
      <c r="A16" s="15" t="s">
        <v>17</v>
      </c>
      <c r="B16" s="17">
        <f>'Budget Summary_NASC'!B16+'Budget Summary_ICDDRB'!B16+'Budget Summary_SCI'!B16</f>
        <v>139378.47874613974</v>
      </c>
      <c r="C16" s="17">
        <f>'Budget Summary_NASC'!C16+'Budget Summary_ICDDRB'!C16+'Budget Summary_SCI'!C16</f>
        <v>169624.90122226404</v>
      </c>
      <c r="D16" s="17">
        <f>'Budget Summary_NASC'!D16+'Budget Summary_ICDDRB'!D16+'Budget Summary_SCI'!D16</f>
        <v>180790.33644660056</v>
      </c>
      <c r="E16" s="16">
        <f t="shared" si="0"/>
        <v>489793.71641500434</v>
      </c>
      <c r="F16" s="53">
        <f>E16/$E$26</f>
        <v>2.278600482979979E-2</v>
      </c>
      <c r="G16" s="19"/>
      <c r="O16" s="5"/>
      <c r="P16" s="14"/>
    </row>
    <row r="17" spans="1:16" x14ac:dyDescent="0.25">
      <c r="A17" s="15" t="s">
        <v>36</v>
      </c>
      <c r="B17" s="17">
        <f>'Budget Summary_NASC'!B17+'Budget Summary_ICDDRB'!B17+'Budget Summary_SCI'!B17</f>
        <v>40080.328025477713</v>
      </c>
      <c r="C17" s="17">
        <f>'Budget Summary_NASC'!C17+'Budget Summary_ICDDRB'!C17+'Budget Summary_SCI'!C17</f>
        <v>2425.3503184713377</v>
      </c>
      <c r="D17" s="17">
        <f>'Budget Summary_NASC'!D17+'Budget Summary_ICDDRB'!D17+'Budget Summary_SCI'!D17</f>
        <v>1721.4012738853503</v>
      </c>
      <c r="E17" s="16">
        <f t="shared" si="0"/>
        <v>44227.079617834403</v>
      </c>
      <c r="F17" s="53">
        <f>E17/$E$26</f>
        <v>2.0575160848450664E-3</v>
      </c>
      <c r="G17" s="19"/>
      <c r="O17" s="5"/>
      <c r="P17" s="14"/>
    </row>
    <row r="18" spans="1:16" x14ac:dyDescent="0.25">
      <c r="A18" s="15" t="s">
        <v>21</v>
      </c>
      <c r="B18" s="17">
        <f>'Budget Summary_NASC'!B18+'Budget Summary_ICDDRB'!B18+'Budget Summary_SCI'!B18</f>
        <v>1248788.7290123249</v>
      </c>
      <c r="C18" s="17">
        <f>'Budget Summary_NASC'!C18+'Budget Summary_ICDDRB'!C18+'Budget Summary_SCI'!C18</f>
        <v>1139421.6404759698</v>
      </c>
      <c r="D18" s="17">
        <f>'Budget Summary_NASC'!D18+'Budget Summary_ICDDRB'!D18+'Budget Summary_SCI'!D18</f>
        <v>1035880.8105160692</v>
      </c>
      <c r="E18" s="16">
        <f t="shared" si="0"/>
        <v>3424091.1800043639</v>
      </c>
      <c r="F18" s="53">
        <f>E18/$E$26</f>
        <v>0.15929432238601129</v>
      </c>
      <c r="G18" s="19"/>
      <c r="O18" s="5"/>
      <c r="P18" s="14"/>
    </row>
    <row r="19" spans="1:16" hidden="1" x14ac:dyDescent="0.25">
      <c r="A19" s="15" t="s">
        <v>18</v>
      </c>
      <c r="B19" s="17">
        <f>'Budget Summary_NASC'!B19+'Budget Summary_ICDDRB'!B19+'Budget Summary_SCI'!B19</f>
        <v>0</v>
      </c>
      <c r="C19" s="17">
        <f>'Budget Summary_NASC'!C19+'Budget Summary_ICDDRB'!C19+'Budget Summary_SCI'!C19</f>
        <v>0</v>
      </c>
      <c r="D19" s="17">
        <f>'Budget Summary_NASC'!D19+'Budget Summary_ICDDRB'!D19+'Budget Summary_SCI'!D19</f>
        <v>0</v>
      </c>
      <c r="E19" s="16">
        <f t="shared" si="0"/>
        <v>0</v>
      </c>
      <c r="F19" s="53">
        <f>E19/$E$26</f>
        <v>0</v>
      </c>
      <c r="G19" s="19"/>
      <c r="O19" s="5"/>
      <c r="P19" s="14"/>
    </row>
    <row r="20" spans="1:16" x14ac:dyDescent="0.25">
      <c r="A20" s="15" t="s">
        <v>19</v>
      </c>
      <c r="B20" s="17">
        <f>'Budget Summary_NASC'!B20+'Budget Summary_ICDDRB'!B20+'Budget Summary_SCI'!B20</f>
        <v>542549.80990445858</v>
      </c>
      <c r="C20" s="17">
        <f>'Budget Summary_NASC'!C20+'Budget Summary_ICDDRB'!C20+'Budget Summary_SCI'!C20</f>
        <v>637155.99514394905</v>
      </c>
      <c r="D20" s="17">
        <f>'Budget Summary_NASC'!D20+'Budget Summary_ICDDRB'!D20+'Budget Summary_SCI'!D20</f>
        <v>465581.91435174528</v>
      </c>
      <c r="E20" s="16">
        <f t="shared" si="0"/>
        <v>1645287.7194001528</v>
      </c>
      <c r="F20" s="53">
        <f>E20/$E$26</f>
        <v>7.6541475858577818E-2</v>
      </c>
      <c r="G20" s="19"/>
      <c r="O20" s="5"/>
      <c r="P20" s="14"/>
    </row>
    <row r="21" spans="1:16" x14ac:dyDescent="0.25">
      <c r="A21" s="15" t="s">
        <v>20</v>
      </c>
      <c r="B21" s="17">
        <f>'Budget Summary_NASC'!B21+'Budget Summary_ICDDRB'!B21+'Budget Summary_SCI'!B21</f>
        <v>146965.06815286627</v>
      </c>
      <c r="C21" s="17">
        <f>'Budget Summary_NASC'!C21+'Budget Summary_ICDDRB'!C21+'Budget Summary_SCI'!C21</f>
        <v>125707.31214437369</v>
      </c>
      <c r="D21" s="17">
        <f>'Budget Summary_NASC'!D21+'Budget Summary_ICDDRB'!D21+'Budget Summary_SCI'!D21</f>
        <v>61866.875056794059</v>
      </c>
      <c r="E21" s="16">
        <f t="shared" si="0"/>
        <v>334539.25535403402</v>
      </c>
      <c r="F21" s="53">
        <f>E21/$E$26</f>
        <v>1.5563313355771598E-2</v>
      </c>
      <c r="G21" s="19"/>
      <c r="O21" s="5"/>
      <c r="P21" s="14"/>
    </row>
    <row r="22" spans="1:16" hidden="1" x14ac:dyDescent="0.25">
      <c r="A22" s="15" t="s">
        <v>39</v>
      </c>
      <c r="B22" s="17">
        <f>'Budget Summary_NASC'!B22+'Budget Summary_ICDDRB'!B22+'Budget Summary_SCI'!B22</f>
        <v>0</v>
      </c>
      <c r="C22" s="17">
        <f>'Budget Summary_NASC'!C22+'Budget Summary_ICDDRB'!C22+'Budget Summary_SCI'!C22</f>
        <v>0</v>
      </c>
      <c r="D22" s="17">
        <f>'Budget Summary_NASC'!D22+'Budget Summary_ICDDRB'!D22+'Budget Summary_SCI'!D22</f>
        <v>0</v>
      </c>
      <c r="E22" s="16">
        <f t="shared" si="0"/>
        <v>0</v>
      </c>
      <c r="F22" s="53">
        <f>E22/$E$26</f>
        <v>0</v>
      </c>
      <c r="G22" s="19"/>
      <c r="O22" s="5"/>
      <c r="P22" s="14"/>
    </row>
    <row r="23" spans="1:16" x14ac:dyDescent="0.25">
      <c r="A23" s="41" t="s">
        <v>33</v>
      </c>
      <c r="B23" s="17">
        <f>'Budget Summary_NASC'!B23+'Budget Summary_ICDDRB'!B23+'Budget Summary_SCI'!B23</f>
        <v>234015</v>
      </c>
      <c r="C23" s="17">
        <f>'Budget Summary_NASC'!C23+'Budget Summary_ICDDRB'!C23+'Budget Summary_SCI'!C23</f>
        <v>242364.02547770701</v>
      </c>
      <c r="D23" s="17">
        <f>'Budget Summary_NASC'!D23+'Budget Summary_ICDDRB'!D23+'Budget Summary_SCI'!D23</f>
        <v>205486</v>
      </c>
      <c r="E23" s="16">
        <f t="shared" si="0"/>
        <v>681865.02547770704</v>
      </c>
      <c r="F23" s="53">
        <f>E23/$E$26</f>
        <v>3.172147629317898E-2</v>
      </c>
      <c r="G23" s="19"/>
      <c r="O23" s="5"/>
      <c r="P23" s="14"/>
    </row>
    <row r="24" spans="1:16" hidden="1" x14ac:dyDescent="0.25">
      <c r="A24" s="15" t="s">
        <v>35</v>
      </c>
      <c r="B24" s="17">
        <f>'Budget Summary_NASC'!B24+'Budget Summary_ICDDRB'!B24+'Budget Summary_SCI'!B24</f>
        <v>0</v>
      </c>
      <c r="C24" s="17">
        <f>'Budget Summary_NASC'!C24+'Budget Summary_ICDDRB'!C24+'Budget Summary_SCI'!C24</f>
        <v>0</v>
      </c>
      <c r="D24" s="17">
        <f>'Budget Summary_NASC'!D24+'Budget Summary_ICDDRB'!D24+'Budget Summary_SCI'!D24</f>
        <v>0</v>
      </c>
      <c r="E24" s="16">
        <f t="shared" si="0"/>
        <v>0</v>
      </c>
      <c r="F24" s="53">
        <f>E24/$E$26</f>
        <v>0</v>
      </c>
      <c r="G24" s="19"/>
      <c r="O24" s="24" t="s">
        <v>38</v>
      </c>
      <c r="P24" s="42"/>
    </row>
    <row r="25" spans="1:16" x14ac:dyDescent="0.25">
      <c r="A25" s="15" t="s">
        <v>22</v>
      </c>
      <c r="B25" s="17">
        <f>'Budget Summary_NASC'!B25+'Budget Summary_ICDDRB'!B25+'Budget Summary_SCI'!B25</f>
        <v>1603996.3060955373</v>
      </c>
      <c r="C25" s="17">
        <f>'Budget Summary_NASC'!C25+'Budget Summary_ICDDRB'!C25+'Budget Summary_SCI'!C25</f>
        <v>1505972.880890066</v>
      </c>
      <c r="D25" s="17">
        <f>'Budget Summary_NASC'!D25+'Budget Summary_ICDDRB'!D25+'Budget Summary_SCI'!D25</f>
        <v>1441961.394544441</v>
      </c>
      <c r="E25" s="16">
        <f t="shared" si="0"/>
        <v>4551930.5815300448</v>
      </c>
      <c r="F25" s="53">
        <f>E25/$E$26</f>
        <v>0.21176325612102032</v>
      </c>
      <c r="G25" s="19"/>
      <c r="O25" s="24"/>
      <c r="P25" s="42"/>
    </row>
    <row r="26" spans="1:16" s="23" customFormat="1" x14ac:dyDescent="0.25">
      <c r="A26" s="20" t="s">
        <v>13</v>
      </c>
      <c r="B26" s="21">
        <f>SUM(B13:B25)</f>
        <v>7814316.9979344867</v>
      </c>
      <c r="C26" s="21">
        <f t="shared" ref="C26:E26" si="1">SUM(C13:C25)</f>
        <v>7290642.1385888588</v>
      </c>
      <c r="D26" s="21">
        <f t="shared" si="1"/>
        <v>6390415.7689733291</v>
      </c>
      <c r="E26" s="21">
        <f t="shared" si="1"/>
        <v>21495374.905496672</v>
      </c>
      <c r="F26" s="58">
        <f>SUM(F13:F25)</f>
        <v>1</v>
      </c>
      <c r="G26"/>
      <c r="I26" s="24"/>
      <c r="O26" s="24"/>
      <c r="P26" s="42"/>
    </row>
    <row r="27" spans="1:16" x14ac:dyDescent="0.25">
      <c r="A27" s="4"/>
      <c r="B27" s="3"/>
      <c r="C27" s="3"/>
      <c r="D27" s="3"/>
      <c r="E27" s="3"/>
      <c r="F27" s="49"/>
      <c r="G27" s="4"/>
      <c r="O27" s="24"/>
      <c r="P27" s="43"/>
    </row>
    <row r="28" spans="1:16" x14ac:dyDescent="0.25">
      <c r="A28" s="4"/>
      <c r="B28" s="3"/>
      <c r="C28" s="3"/>
      <c r="D28" s="3"/>
      <c r="E28" s="3"/>
      <c r="F28" s="49"/>
      <c r="G28" s="4"/>
      <c r="O28" s="24"/>
      <c r="P28" s="42"/>
    </row>
    <row r="29" spans="1:16" x14ac:dyDescent="0.25">
      <c r="A29" s="4"/>
      <c r="B29" s="3"/>
      <c r="C29" s="3"/>
      <c r="D29" s="3"/>
      <c r="E29" s="3"/>
      <c r="F29" s="49"/>
      <c r="G29" s="4"/>
      <c r="O29" s="5"/>
      <c r="P29" s="14"/>
    </row>
    <row r="30" spans="1:16" x14ac:dyDescent="0.25">
      <c r="A30" s="12" t="s">
        <v>24</v>
      </c>
      <c r="B30" s="13" t="str">
        <f>B12</f>
        <v>2018-Year 1</v>
      </c>
      <c r="C30" s="13" t="str">
        <f t="shared" ref="C30:E30" si="2">C12</f>
        <v>2019-Year 2</v>
      </c>
      <c r="D30" s="13" t="str">
        <f t="shared" si="2"/>
        <v>2020-Year 3</v>
      </c>
      <c r="E30" s="13" t="str">
        <f t="shared" si="2"/>
        <v>Total</v>
      </c>
      <c r="F30" s="52" t="s">
        <v>14</v>
      </c>
      <c r="H30" s="26" t="s">
        <v>25</v>
      </c>
      <c r="I30" s="26" t="s">
        <v>26</v>
      </c>
      <c r="K30" s="27" t="s">
        <v>27</v>
      </c>
      <c r="L30" s="27" t="s">
        <v>26</v>
      </c>
      <c r="O30" s="5"/>
      <c r="P30" s="14"/>
    </row>
    <row r="31" spans="1:16" x14ac:dyDescent="0.25">
      <c r="A31" s="16" t="s">
        <v>30</v>
      </c>
      <c r="B31" s="17">
        <f>'Budget Summary_NASC'!B26</f>
        <v>428751</v>
      </c>
      <c r="C31" s="17">
        <f>'Budget Summary_NASC'!C26</f>
        <v>402154</v>
      </c>
      <c r="D31" s="17">
        <f>'Budget Summary_NASC'!D26</f>
        <v>243795</v>
      </c>
      <c r="E31" s="16">
        <f t="shared" ref="E31:E33" si="3">B31+C31+D31</f>
        <v>1074700</v>
      </c>
      <c r="F31" s="53">
        <f>E31/$E$34</f>
        <v>4.9996801857369974E-2</v>
      </c>
      <c r="H31" s="28">
        <v>3576911.4029722288</v>
      </c>
      <c r="I31" s="29">
        <f>+H31-E31</f>
        <v>2502211.4029722288</v>
      </c>
      <c r="K31" s="30">
        <v>3279132.4379889066</v>
      </c>
      <c r="L31" s="31">
        <f>+K31-E31</f>
        <v>2204432.4379889066</v>
      </c>
      <c r="O31" s="5"/>
      <c r="P31" s="14"/>
    </row>
    <row r="32" spans="1:16" x14ac:dyDescent="0.25">
      <c r="A32" s="16" t="s">
        <v>29</v>
      </c>
      <c r="B32" s="17">
        <f>'Budget Summary_ICDDRB'!B26</f>
        <v>3049071.0214814055</v>
      </c>
      <c r="C32" s="17">
        <f>'Budget Summary_ICDDRB'!C26</f>
        <v>2823053.6679481929</v>
      </c>
      <c r="D32" s="17">
        <f>'Budget Summary_ICDDRB'!D26</f>
        <v>2403615.3789249854</v>
      </c>
      <c r="E32" s="16">
        <f t="shared" si="3"/>
        <v>8275740.0683545833</v>
      </c>
      <c r="F32" s="53">
        <f>E32/$E$34</f>
        <v>0.3850009643813358</v>
      </c>
      <c r="H32" s="28">
        <v>4562381.7838143576</v>
      </c>
      <c r="I32" s="29">
        <f t="shared" ref="I32:I33" si="4">+H32-E32</f>
        <v>-3713358.2845402258</v>
      </c>
      <c r="K32" s="30">
        <v>5000000</v>
      </c>
      <c r="L32" s="31">
        <f t="shared" ref="L32:L33" si="5">+K32-E32</f>
        <v>-3275740.0683545833</v>
      </c>
      <c r="O32" s="5"/>
      <c r="P32" s="14"/>
    </row>
    <row r="33" spans="1:16" x14ac:dyDescent="0.25">
      <c r="A33" s="16" t="s">
        <v>28</v>
      </c>
      <c r="B33" s="17">
        <f>'Budget Summary_SCI'!B26</f>
        <v>4336494.9764530798</v>
      </c>
      <c r="C33" s="17">
        <f>'Budget Summary_SCI'!C26</f>
        <v>4065434.4706406659</v>
      </c>
      <c r="D33" s="17">
        <f>'Budget Summary_SCI'!D26</f>
        <v>3743005.3900483432</v>
      </c>
      <c r="E33" s="16">
        <f t="shared" si="3"/>
        <v>12144934.837142089</v>
      </c>
      <c r="F33" s="53">
        <f>E33/$E$34</f>
        <v>0.56500223376129433</v>
      </c>
      <c r="H33" s="28">
        <v>3750678.9046634026</v>
      </c>
      <c r="I33" s="28">
        <f t="shared" si="4"/>
        <v>-8394255.9324786868</v>
      </c>
      <c r="K33" s="30">
        <v>3415802.5175255612</v>
      </c>
      <c r="L33" s="31">
        <f t="shared" si="5"/>
        <v>-8729132.3196165282</v>
      </c>
      <c r="O33" s="5"/>
      <c r="P33" s="14"/>
    </row>
    <row r="34" spans="1:16" x14ac:dyDescent="0.25">
      <c r="A34" s="20" t="s">
        <v>13</v>
      </c>
      <c r="B34" s="21">
        <f>SUM(B31:B33)</f>
        <v>7814316.9979344849</v>
      </c>
      <c r="C34" s="21">
        <f>SUM(C31:C33)</f>
        <v>7290642.1385888588</v>
      </c>
      <c r="D34" s="21">
        <f>SUM(D31:D33)</f>
        <v>6390415.7689733282</v>
      </c>
      <c r="E34" s="21">
        <f>SUM(E31:E33)</f>
        <v>21495374.905496672</v>
      </c>
      <c r="F34" s="54">
        <f>SUM(F31:F33)</f>
        <v>1</v>
      </c>
      <c r="H34" s="32">
        <f>SUM(H31:H33)</f>
        <v>11889972.091449989</v>
      </c>
      <c r="I34" s="32">
        <f>SUM(I31:I33)</f>
        <v>-9605402.8140466847</v>
      </c>
      <c r="K34" s="33">
        <f>SUM(K31:K33)</f>
        <v>11694934.955514468</v>
      </c>
      <c r="L34" s="33">
        <f>SUM(L31:L33)</f>
        <v>-9800439.9499822054</v>
      </c>
      <c r="O34" s="5"/>
      <c r="P34" s="14"/>
    </row>
    <row r="35" spans="1:16" x14ac:dyDescent="0.25">
      <c r="A35" s="25" t="s">
        <v>23</v>
      </c>
      <c r="B35" s="34"/>
      <c r="C35" s="34"/>
      <c r="D35" s="34"/>
      <c r="E35" s="34"/>
      <c r="F35" s="55"/>
      <c r="G35" s="34"/>
    </row>
    <row r="37" spans="1:16" x14ac:dyDescent="0.25">
      <c r="B37" s="35"/>
      <c r="C37" s="35"/>
      <c r="D37" s="35"/>
      <c r="E37" s="35"/>
      <c r="G37" s="36"/>
    </row>
    <row r="39" spans="1:16" x14ac:dyDescent="0.25">
      <c r="B39" s="35"/>
      <c r="C39" s="35"/>
      <c r="D39" s="35"/>
      <c r="E39" s="35"/>
      <c r="G39" s="35"/>
    </row>
    <row r="40" spans="1:16" x14ac:dyDescent="0.25">
      <c r="E40" s="37"/>
    </row>
    <row r="41" spans="1:16" x14ac:dyDescent="0.25">
      <c r="E41" s="38"/>
    </row>
    <row r="42" spans="1:16" x14ac:dyDescent="0.25">
      <c r="E42" s="5"/>
    </row>
    <row r="44" spans="1:16" x14ac:dyDescent="0.25">
      <c r="E44" s="14"/>
    </row>
    <row r="45" spans="1:16" x14ac:dyDescent="0.25">
      <c r="E45" s="5"/>
    </row>
    <row r="46" spans="1:16" x14ac:dyDescent="0.25">
      <c r="E46" s="5"/>
    </row>
    <row r="47" spans="1:16" x14ac:dyDescent="0.25">
      <c r="E47" s="39"/>
    </row>
    <row r="48" spans="1:16" x14ac:dyDescent="0.25">
      <c r="E48" s="5"/>
    </row>
    <row r="49" spans="5:5" x14ac:dyDescent="0.25">
      <c r="E49" s="40"/>
    </row>
  </sheetData>
  <protectedRanges>
    <protectedRange sqref="A23" name="SortableBudget"/>
  </protectedRanges>
  <conditionalFormatting sqref="A23">
    <cfRule type="expression" dxfId="7" priority="2">
      <formula>(INDIRECT(ADDRESS(ROW(),COLUMN()))="")*(VALUE(INDIRECT(ADDRESS(ROW(),70)))&gt;0)</formula>
    </cfRule>
  </conditionalFormatting>
  <conditionalFormatting sqref="A23">
    <cfRule type="expression" dxfId="6" priority="3">
      <formula>AND($C23="",#REF!&lt;&gt;"--")</formula>
    </cfRule>
  </conditionalFormatting>
  <dataValidations count="1">
    <dataValidation type="list" allowBlank="1" showInputMessage="1" showErrorMessage="1" sqref="A23">
      <formula1>ModulesInCmp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96" zoomScaleNormal="96" workbookViewId="0">
      <selection activeCell="C31" sqref="C31"/>
    </sheetView>
  </sheetViews>
  <sheetFormatPr defaultRowHeight="15" x14ac:dyDescent="0.25"/>
  <cols>
    <col min="1" max="1" width="56.85546875" customWidth="1"/>
    <col min="2" max="3" width="14.28515625" customWidth="1"/>
    <col min="4" max="4" width="13.42578125" bestFit="1" customWidth="1"/>
    <col min="5" max="5" width="14.5703125" bestFit="1" customWidth="1"/>
    <col min="7" max="7" width="2.85546875" customWidth="1"/>
    <col min="8" max="8" width="14.42578125" hidden="1" customWidth="1"/>
    <col min="9" max="9" width="13.42578125" style="5" hidden="1" customWidth="1"/>
    <col min="10" max="10" width="1.5703125" hidden="1" customWidth="1"/>
    <col min="11" max="11" width="15" hidden="1" customWidth="1"/>
    <col min="12" max="12" width="11.85546875" hidden="1" customWidth="1"/>
    <col min="13" max="13" width="0" hidden="1" customWidth="1"/>
    <col min="15" max="15" width="14.5703125" bestFit="1" customWidth="1"/>
  </cols>
  <sheetData>
    <row r="1" spans="1:16" ht="15.75" x14ac:dyDescent="0.25">
      <c r="A1" s="1" t="s">
        <v>0</v>
      </c>
      <c r="B1" s="3"/>
      <c r="C1" s="3"/>
      <c r="D1" s="3"/>
      <c r="E1" s="3"/>
      <c r="F1" s="4"/>
      <c r="G1" s="4"/>
    </row>
    <row r="2" spans="1:16" ht="15.75" x14ac:dyDescent="0.25">
      <c r="A2" s="1" t="s">
        <v>1</v>
      </c>
      <c r="B2" s="3"/>
      <c r="C2" s="3"/>
      <c r="D2" s="3"/>
      <c r="E2" s="3"/>
      <c r="F2" s="4"/>
      <c r="G2" s="4"/>
    </row>
    <row r="3" spans="1:16" ht="15.75" x14ac:dyDescent="0.25">
      <c r="A3" s="1" t="s">
        <v>2</v>
      </c>
      <c r="B3" s="2" t="s">
        <v>30</v>
      </c>
      <c r="C3" s="3"/>
      <c r="D3" s="3"/>
      <c r="E3" s="3"/>
      <c r="F3" s="4"/>
      <c r="G3" s="4"/>
    </row>
    <row r="4" spans="1:16" ht="15.75" x14ac:dyDescent="0.25">
      <c r="A4" s="6" t="s">
        <v>3</v>
      </c>
      <c r="B4" s="7"/>
      <c r="C4" s="7"/>
      <c r="D4" s="7"/>
      <c r="E4" s="7"/>
      <c r="F4" s="8"/>
      <c r="G4" s="8"/>
    </row>
    <row r="5" spans="1:16" ht="15.75" x14ac:dyDescent="0.25">
      <c r="A5" s="6" t="s">
        <v>4</v>
      </c>
      <c r="B5" s="9">
        <v>43069</v>
      </c>
      <c r="C5" s="7"/>
      <c r="D5" s="7"/>
      <c r="E5" s="7"/>
      <c r="F5" s="8"/>
      <c r="G5" s="8"/>
    </row>
    <row r="6" spans="1:16" ht="15.75" x14ac:dyDescent="0.25">
      <c r="A6" s="6" t="s">
        <v>5</v>
      </c>
      <c r="B6" s="9">
        <v>44165</v>
      </c>
      <c r="C6" s="7"/>
      <c r="D6" s="7"/>
      <c r="E6" s="7"/>
      <c r="F6" s="8"/>
      <c r="G6" s="8"/>
    </row>
    <row r="7" spans="1:16" ht="15.75" x14ac:dyDescent="0.25">
      <c r="A7" s="1" t="s">
        <v>6</v>
      </c>
      <c r="B7" s="2" t="s">
        <v>7</v>
      </c>
      <c r="C7" s="3"/>
      <c r="D7" s="3"/>
      <c r="E7" s="3"/>
      <c r="F7" s="4"/>
      <c r="G7" s="4"/>
    </row>
    <row r="8" spans="1:16" x14ac:dyDescent="0.25">
      <c r="A8" s="4"/>
      <c r="B8" s="3"/>
      <c r="C8" s="3"/>
      <c r="D8" s="3"/>
      <c r="E8" s="3"/>
      <c r="F8" s="4"/>
      <c r="G8" s="4"/>
    </row>
    <row r="9" spans="1:16" x14ac:dyDescent="0.25">
      <c r="A9" s="4"/>
      <c r="B9" s="3"/>
      <c r="C9" s="3"/>
      <c r="D9" s="3"/>
      <c r="E9" s="3"/>
      <c r="F9" s="4"/>
      <c r="G9" s="4"/>
    </row>
    <row r="10" spans="1:16" ht="18" x14ac:dyDescent="0.25">
      <c r="A10" s="10" t="s">
        <v>8</v>
      </c>
      <c r="B10" s="11"/>
      <c r="C10" s="11"/>
      <c r="D10" s="11"/>
      <c r="E10" s="11"/>
      <c r="F10" s="10"/>
      <c r="G10" s="10"/>
    </row>
    <row r="11" spans="1:16" x14ac:dyDescent="0.25">
      <c r="A11" s="4"/>
      <c r="B11" s="3"/>
      <c r="C11" s="3"/>
      <c r="D11" s="3"/>
      <c r="E11" s="3"/>
      <c r="F11" s="4"/>
      <c r="G11" s="4"/>
    </row>
    <row r="12" spans="1:16" x14ac:dyDescent="0.25">
      <c r="A12" s="12" t="s">
        <v>9</v>
      </c>
      <c r="B12" s="13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O12" s="5"/>
      <c r="P12" s="14"/>
    </row>
    <row r="13" spans="1:16" hidden="1" x14ac:dyDescent="0.25">
      <c r="A13" s="15" t="s">
        <v>15</v>
      </c>
      <c r="B13" s="17"/>
      <c r="C13" s="17"/>
      <c r="D13" s="17"/>
      <c r="E13" s="16">
        <f>B13+C13+D13</f>
        <v>0</v>
      </c>
      <c r="F13" s="18">
        <f>IFERROR(E13/$E$26,0)</f>
        <v>0</v>
      </c>
      <c r="G13" s="19"/>
      <c r="O13" s="5"/>
      <c r="P13" s="14"/>
    </row>
    <row r="14" spans="1:16" ht="26.25" hidden="1" x14ac:dyDescent="0.25">
      <c r="A14" s="15" t="s">
        <v>16</v>
      </c>
      <c r="B14" s="17"/>
      <c r="C14" s="17"/>
      <c r="D14" s="17"/>
      <c r="E14" s="16">
        <f t="shared" ref="E14:E25" si="0">B14+C14+D14</f>
        <v>0</v>
      </c>
      <c r="F14" s="18">
        <f>IFERROR(E14/$E$26,0)</f>
        <v>0</v>
      </c>
      <c r="G14" s="19"/>
      <c r="O14" s="5"/>
      <c r="P14" s="14"/>
    </row>
    <row r="15" spans="1:16" hidden="1" x14ac:dyDescent="0.25">
      <c r="A15" s="15" t="s">
        <v>34</v>
      </c>
      <c r="B15" s="17"/>
      <c r="C15" s="17"/>
      <c r="D15" s="17"/>
      <c r="E15" s="16">
        <f t="shared" si="0"/>
        <v>0</v>
      </c>
      <c r="F15" s="18">
        <f>IFERROR(E15/$E$26,0)</f>
        <v>0</v>
      </c>
      <c r="G15" s="19"/>
      <c r="O15" s="5"/>
      <c r="P15" s="14"/>
    </row>
    <row r="16" spans="1:16" hidden="1" x14ac:dyDescent="0.25">
      <c r="A16" s="15" t="s">
        <v>17</v>
      </c>
      <c r="B16" s="17"/>
      <c r="C16" s="17"/>
      <c r="D16" s="17"/>
      <c r="E16" s="16">
        <f t="shared" si="0"/>
        <v>0</v>
      </c>
      <c r="F16" s="18">
        <f>IFERROR(E16/$E$26,0)</f>
        <v>0</v>
      </c>
      <c r="G16" s="19"/>
      <c r="O16" s="5"/>
      <c r="P16" s="14"/>
    </row>
    <row r="17" spans="1:16" hidden="1" x14ac:dyDescent="0.25">
      <c r="A17" s="15" t="s">
        <v>36</v>
      </c>
      <c r="B17" s="17"/>
      <c r="C17" s="17"/>
      <c r="D17" s="17"/>
      <c r="E17" s="16">
        <f t="shared" si="0"/>
        <v>0</v>
      </c>
      <c r="F17" s="18">
        <f>IFERROR(E17/$E$26,0)</f>
        <v>0</v>
      </c>
      <c r="G17" s="19"/>
      <c r="O17" s="5"/>
      <c r="P17" s="14"/>
    </row>
    <row r="18" spans="1:16" hidden="1" x14ac:dyDescent="0.25">
      <c r="A18" s="15" t="s">
        <v>21</v>
      </c>
      <c r="B18" s="17"/>
      <c r="C18" s="17"/>
      <c r="D18" s="17"/>
      <c r="E18" s="16">
        <f t="shared" si="0"/>
        <v>0</v>
      </c>
      <c r="F18" s="18">
        <f>IFERROR(E18/$E$26,0)</f>
        <v>0</v>
      </c>
      <c r="G18" s="19"/>
      <c r="O18" s="5"/>
      <c r="P18" s="14"/>
    </row>
    <row r="19" spans="1:16" hidden="1" x14ac:dyDescent="0.25">
      <c r="A19" s="15" t="s">
        <v>18</v>
      </c>
      <c r="B19" s="17"/>
      <c r="C19" s="17"/>
      <c r="D19" s="17"/>
      <c r="E19" s="16">
        <f t="shared" si="0"/>
        <v>0</v>
      </c>
      <c r="F19" s="18">
        <f>IFERROR(E19/$E$26,0)</f>
        <v>0</v>
      </c>
      <c r="G19" s="19"/>
      <c r="O19" s="5"/>
      <c r="P19" s="14"/>
    </row>
    <row r="20" spans="1:16" x14ac:dyDescent="0.25">
      <c r="A20" s="15" t="s">
        <v>19</v>
      </c>
      <c r="B20" s="17">
        <v>64771</v>
      </c>
      <c r="C20" s="17">
        <v>94330</v>
      </c>
      <c r="D20" s="17">
        <v>18979</v>
      </c>
      <c r="E20" s="16">
        <f t="shared" si="0"/>
        <v>178080</v>
      </c>
      <c r="F20" s="18">
        <f>IFERROR(E20/$E$26,0)</f>
        <v>0.16570205638782917</v>
      </c>
      <c r="G20" s="19"/>
      <c r="O20" s="5"/>
      <c r="P20" s="14"/>
    </row>
    <row r="21" spans="1:16" x14ac:dyDescent="0.25">
      <c r="A21" s="15" t="s">
        <v>20</v>
      </c>
      <c r="B21" s="17">
        <v>42713</v>
      </c>
      <c r="C21" s="17">
        <v>42569</v>
      </c>
      <c r="D21" s="17">
        <v>0</v>
      </c>
      <c r="E21" s="16">
        <f t="shared" si="0"/>
        <v>85282</v>
      </c>
      <c r="F21" s="18">
        <f>IFERROR(E21/$E$26,0)</f>
        <v>7.9354238392109422E-2</v>
      </c>
      <c r="G21" s="19"/>
      <c r="O21" s="5"/>
      <c r="P21" s="14"/>
    </row>
    <row r="22" spans="1:16" hidden="1" x14ac:dyDescent="0.25">
      <c r="A22" s="15" t="s">
        <v>39</v>
      </c>
      <c r="B22" s="17"/>
      <c r="C22" s="17"/>
      <c r="D22" s="17"/>
      <c r="E22" s="16"/>
      <c r="F22" s="18"/>
      <c r="G22" s="19"/>
      <c r="O22" s="5"/>
      <c r="P22" s="14"/>
    </row>
    <row r="23" spans="1:16" x14ac:dyDescent="0.25">
      <c r="A23" s="15" t="s">
        <v>33</v>
      </c>
      <c r="B23" s="17">
        <v>234015</v>
      </c>
      <c r="C23" s="17">
        <v>241536</v>
      </c>
      <c r="D23" s="17">
        <v>205486</v>
      </c>
      <c r="E23" s="16">
        <f t="shared" si="0"/>
        <v>681037</v>
      </c>
      <c r="F23" s="18">
        <f>IFERROR(E23/$E$26,0)</f>
        <v>0.63369963710803012</v>
      </c>
      <c r="G23" s="19"/>
      <c r="O23" s="5"/>
      <c r="P23" s="14"/>
    </row>
    <row r="24" spans="1:16" hidden="1" x14ac:dyDescent="0.25">
      <c r="A24" s="15" t="s">
        <v>35</v>
      </c>
      <c r="B24" s="17"/>
      <c r="C24" s="17"/>
      <c r="D24" s="17"/>
      <c r="E24" s="16">
        <f t="shared" si="0"/>
        <v>0</v>
      </c>
      <c r="F24" s="18">
        <f>IFERROR(E24/$E$26,0)</f>
        <v>0</v>
      </c>
      <c r="G24" s="19"/>
      <c r="O24" s="5"/>
      <c r="P24" s="14"/>
    </row>
    <row r="25" spans="1:16" x14ac:dyDescent="0.25">
      <c r="A25" s="15" t="s">
        <v>22</v>
      </c>
      <c r="B25" s="17">
        <v>87252</v>
      </c>
      <c r="C25" s="17">
        <v>23719</v>
      </c>
      <c r="D25" s="17">
        <v>19330</v>
      </c>
      <c r="E25" s="16">
        <f t="shared" si="0"/>
        <v>130301</v>
      </c>
      <c r="F25" s="18">
        <f>IFERROR(E25/$E$26,0)</f>
        <v>0.12124406811203127</v>
      </c>
      <c r="G25" s="19"/>
      <c r="O25" s="5"/>
      <c r="P25" s="14"/>
    </row>
    <row r="26" spans="1:16" s="23" customFormat="1" x14ac:dyDescent="0.25">
      <c r="A26" s="20" t="s">
        <v>13</v>
      </c>
      <c r="B26" s="21">
        <f>SUM(B13:B25)</f>
        <v>428751</v>
      </c>
      <c r="C26" s="21">
        <f>SUM(C13:C25)</f>
        <v>402154</v>
      </c>
      <c r="D26" s="21">
        <f>SUM(D13:D25)</f>
        <v>243795</v>
      </c>
      <c r="E26" s="21">
        <f>SUM(E13:E25)</f>
        <v>1074700</v>
      </c>
      <c r="F26" s="22">
        <f>SUM(F13:F25)</f>
        <v>1</v>
      </c>
      <c r="G26"/>
      <c r="I26" s="24"/>
      <c r="O26" s="24"/>
      <c r="P26" s="14"/>
    </row>
    <row r="27" spans="1:16" x14ac:dyDescent="0.25">
      <c r="E27" s="38"/>
    </row>
    <row r="28" spans="1:16" x14ac:dyDescent="0.25">
      <c r="E28" s="5"/>
    </row>
    <row r="30" spans="1:16" x14ac:dyDescent="0.25">
      <c r="E30" s="14"/>
    </row>
    <row r="31" spans="1:16" x14ac:dyDescent="0.25">
      <c r="E31" s="5"/>
    </row>
    <row r="32" spans="1:16" x14ac:dyDescent="0.25">
      <c r="E32" s="5"/>
    </row>
    <row r="33" spans="5:5" x14ac:dyDescent="0.25">
      <c r="E33" s="39"/>
    </row>
    <row r="34" spans="5:5" x14ac:dyDescent="0.25">
      <c r="E34" s="5"/>
    </row>
    <row r="35" spans="5:5" x14ac:dyDescent="0.25">
      <c r="E35" s="40"/>
    </row>
  </sheetData>
  <protectedRanges>
    <protectedRange sqref="A23" name="SortableBudget_3"/>
  </protectedRanges>
  <conditionalFormatting sqref="A23">
    <cfRule type="expression" dxfId="5" priority="2">
      <formula>(INDIRECT(ADDRESS(ROW(),COLUMN()))="")*(VALUE(INDIRECT(ADDRESS(ROW(),70)))&gt;0)</formula>
    </cfRule>
  </conditionalFormatting>
  <conditionalFormatting sqref="A23">
    <cfRule type="expression" dxfId="4" priority="4">
      <formula>AND($C23="",#REF!&lt;&gt;"--")</formula>
    </cfRule>
  </conditionalFormatting>
  <dataValidations count="1">
    <dataValidation type="list" allowBlank="1" showInputMessage="1" showErrorMessage="1" sqref="A23">
      <formula1>ModulesInCmp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6" zoomScaleNormal="96" workbookViewId="0">
      <selection activeCell="P1" sqref="P1"/>
    </sheetView>
  </sheetViews>
  <sheetFormatPr defaultRowHeight="15" x14ac:dyDescent="0.25"/>
  <cols>
    <col min="1" max="1" width="56.85546875" customWidth="1"/>
    <col min="2" max="3" width="14.28515625" customWidth="1"/>
    <col min="4" max="4" width="13.42578125" bestFit="1" customWidth="1"/>
    <col min="5" max="5" width="14.5703125" bestFit="1" customWidth="1"/>
    <col min="6" max="6" width="9.140625" style="48"/>
    <col min="7" max="7" width="2.85546875" customWidth="1"/>
    <col min="8" max="8" width="14.42578125" hidden="1" customWidth="1"/>
    <col min="9" max="9" width="13.42578125" style="5" hidden="1" customWidth="1"/>
    <col min="10" max="10" width="1.5703125" hidden="1" customWidth="1"/>
    <col min="11" max="11" width="15" hidden="1" customWidth="1"/>
    <col min="12" max="12" width="11.85546875" hidden="1" customWidth="1"/>
    <col min="13" max="13" width="0" hidden="1" customWidth="1"/>
    <col min="15" max="15" width="14.5703125" bestFit="1" customWidth="1"/>
  </cols>
  <sheetData>
    <row r="1" spans="1:16" ht="15.75" x14ac:dyDescent="0.25">
      <c r="A1" s="1" t="s">
        <v>0</v>
      </c>
      <c r="B1" s="3"/>
      <c r="C1" s="3"/>
      <c r="D1" s="3"/>
      <c r="E1" s="3"/>
      <c r="F1" s="44"/>
      <c r="G1" s="4"/>
    </row>
    <row r="2" spans="1:16" ht="15.75" x14ac:dyDescent="0.25">
      <c r="A2" s="1" t="s">
        <v>1</v>
      </c>
      <c r="B2" s="3"/>
      <c r="C2" s="3"/>
      <c r="D2" s="3"/>
      <c r="E2" s="3"/>
      <c r="F2" s="44"/>
      <c r="G2" s="4"/>
    </row>
    <row r="3" spans="1:16" ht="15.75" x14ac:dyDescent="0.25">
      <c r="A3" s="1" t="s">
        <v>2</v>
      </c>
      <c r="B3" s="2" t="s">
        <v>37</v>
      </c>
      <c r="C3" s="3"/>
      <c r="D3" s="3"/>
      <c r="E3" s="3"/>
      <c r="F3" s="44"/>
      <c r="G3" s="4"/>
    </row>
    <row r="4" spans="1:16" ht="15.75" x14ac:dyDescent="0.25">
      <c r="A4" s="6" t="s">
        <v>3</v>
      </c>
      <c r="B4" s="7"/>
      <c r="C4" s="7"/>
      <c r="D4" s="7"/>
      <c r="E4" s="7"/>
      <c r="F4" s="45"/>
      <c r="G4" s="8"/>
    </row>
    <row r="5" spans="1:16" ht="15.75" x14ac:dyDescent="0.25">
      <c r="A5" s="6" t="s">
        <v>4</v>
      </c>
      <c r="B5" s="9">
        <v>43069</v>
      </c>
      <c r="C5" s="7"/>
      <c r="D5" s="7"/>
      <c r="E5" s="7"/>
      <c r="F5" s="45"/>
      <c r="G5" s="8"/>
    </row>
    <row r="6" spans="1:16" ht="15.75" x14ac:dyDescent="0.25">
      <c r="A6" s="6" t="s">
        <v>5</v>
      </c>
      <c r="B6" s="9">
        <v>44165</v>
      </c>
      <c r="C6" s="7"/>
      <c r="D6" s="7"/>
      <c r="E6" s="7"/>
      <c r="F6" s="45"/>
      <c r="G6" s="8"/>
    </row>
    <row r="7" spans="1:16" ht="15.75" x14ac:dyDescent="0.25">
      <c r="A7" s="1" t="s">
        <v>6</v>
      </c>
      <c r="B7" s="2" t="s">
        <v>7</v>
      </c>
      <c r="C7" s="3"/>
      <c r="D7" s="3"/>
      <c r="E7" s="3"/>
      <c r="F7" s="44"/>
      <c r="G7" s="4"/>
    </row>
    <row r="8" spans="1:16" x14ac:dyDescent="0.25">
      <c r="A8" s="4"/>
      <c r="B8" s="3"/>
      <c r="C8" s="3"/>
      <c r="D8" s="3"/>
      <c r="E8" s="3"/>
      <c r="F8" s="44"/>
      <c r="G8" s="4"/>
    </row>
    <row r="9" spans="1:16" x14ac:dyDescent="0.25">
      <c r="A9" s="4"/>
      <c r="B9" s="3"/>
      <c r="C9" s="3"/>
      <c r="D9" s="3"/>
      <c r="E9" s="3"/>
      <c r="F9" s="44"/>
      <c r="G9" s="4"/>
    </row>
    <row r="10" spans="1:16" ht="18" x14ac:dyDescent="0.25">
      <c r="A10" s="10" t="s">
        <v>8</v>
      </c>
      <c r="B10" s="11"/>
      <c r="C10" s="11"/>
      <c r="D10" s="11"/>
      <c r="E10" s="11"/>
      <c r="F10" s="46"/>
      <c r="G10" s="10"/>
    </row>
    <row r="11" spans="1:16" x14ac:dyDescent="0.25">
      <c r="A11" s="4"/>
      <c r="B11" s="3"/>
      <c r="C11" s="3"/>
      <c r="D11" s="3"/>
      <c r="E11" s="3"/>
      <c r="F11" s="44"/>
      <c r="G11" s="4"/>
    </row>
    <row r="12" spans="1:16" x14ac:dyDescent="0.25">
      <c r="A12" s="12" t="s">
        <v>9</v>
      </c>
      <c r="B12" s="13" t="s">
        <v>10</v>
      </c>
      <c r="C12" s="13" t="s">
        <v>11</v>
      </c>
      <c r="D12" s="13" t="s">
        <v>12</v>
      </c>
      <c r="E12" s="13" t="s">
        <v>13</v>
      </c>
      <c r="F12" s="47" t="s">
        <v>14</v>
      </c>
      <c r="O12" s="5"/>
      <c r="P12" s="14"/>
    </row>
    <row r="13" spans="1:16" hidden="1" x14ac:dyDescent="0.25">
      <c r="A13" s="15" t="s">
        <v>15</v>
      </c>
      <c r="B13" s="17"/>
      <c r="C13" s="17"/>
      <c r="D13" s="17"/>
      <c r="E13" s="16">
        <f>B13+C13+D13</f>
        <v>0</v>
      </c>
      <c r="F13" s="18">
        <f>IFERROR(E13/$E$26,0)</f>
        <v>0</v>
      </c>
      <c r="G13" s="19"/>
      <c r="O13" s="5"/>
      <c r="P13" s="14"/>
    </row>
    <row r="14" spans="1:16" ht="26.25" hidden="1" x14ac:dyDescent="0.25">
      <c r="A14" s="15" t="s">
        <v>16</v>
      </c>
      <c r="B14" s="17"/>
      <c r="C14" s="17"/>
      <c r="D14" s="17"/>
      <c r="E14" s="16">
        <f t="shared" ref="E14:E25" si="0">B14+C14+D14</f>
        <v>0</v>
      </c>
      <c r="F14" s="18">
        <f>IFERROR(E14/$E$26,0)</f>
        <v>0</v>
      </c>
      <c r="G14" s="19"/>
      <c r="O14" s="5"/>
      <c r="P14" s="14"/>
    </row>
    <row r="15" spans="1:16" x14ac:dyDescent="0.25">
      <c r="A15" s="15" t="s">
        <v>34</v>
      </c>
      <c r="B15" s="17">
        <f>'[4]Summary Budget  (2)'!$F$7</f>
        <v>1397967.5141994364</v>
      </c>
      <c r="C15" s="17">
        <f>'[4]Summary Budget  (2)'!$K$7</f>
        <v>1241108.7678735349</v>
      </c>
      <c r="D15" s="17">
        <f>'[4]Summary Budget  (2)'!$P$7</f>
        <v>988864.37848732795</v>
      </c>
      <c r="E15" s="16">
        <f t="shared" si="0"/>
        <v>3627940.6605602996</v>
      </c>
      <c r="F15" s="18">
        <f>IFERROR(E15/$E$26,0)</f>
        <v>0.43838262567393821</v>
      </c>
      <c r="G15" s="19"/>
      <c r="O15" s="5"/>
      <c r="P15" s="14"/>
    </row>
    <row r="16" spans="1:16" hidden="1" x14ac:dyDescent="0.25">
      <c r="A16" s="15" t="s">
        <v>17</v>
      </c>
      <c r="B16" s="17"/>
      <c r="C16" s="17"/>
      <c r="D16" s="17"/>
      <c r="E16" s="16">
        <f t="shared" si="0"/>
        <v>0</v>
      </c>
      <c r="F16" s="18">
        <f>IFERROR(E16/$E$26,0)</f>
        <v>0</v>
      </c>
      <c r="G16" s="19"/>
      <c r="O16" s="5"/>
      <c r="P16" s="14"/>
    </row>
    <row r="17" spans="1:16" x14ac:dyDescent="0.25">
      <c r="A17" s="15" t="s">
        <v>36</v>
      </c>
      <c r="B17" s="17">
        <f>'[4]Summary Budget  (2)'!$F$13</f>
        <v>40080.328025477713</v>
      </c>
      <c r="C17" s="17">
        <f>'[4]Summary Budget  (2)'!$K$13</f>
        <v>2425.3503184713377</v>
      </c>
      <c r="D17" s="17">
        <f>'[4]Summary Budget  (2)'!$P$13</f>
        <v>1721.4012738853503</v>
      </c>
      <c r="E17" s="16">
        <f t="shared" si="0"/>
        <v>44227.079617834403</v>
      </c>
      <c r="F17" s="18">
        <f>IFERROR(E17/$E$26,0)</f>
        <v>5.3441842363987887E-3</v>
      </c>
      <c r="G17" s="19"/>
      <c r="O17" s="5"/>
      <c r="P17" s="14"/>
    </row>
    <row r="18" spans="1:16" x14ac:dyDescent="0.25">
      <c r="A18" s="15" t="s">
        <v>21</v>
      </c>
      <c r="B18" s="17">
        <f>'[4]Summary Budget  (2)'!$F$10</f>
        <v>653176.14443130116</v>
      </c>
      <c r="C18" s="17">
        <f>'[4]Summary Budget  (2)'!$K$10</f>
        <v>584643.72208735207</v>
      </c>
      <c r="D18" s="17">
        <f>'[4]Summary Budget  (2)'!$P$10</f>
        <v>531829.01229040953</v>
      </c>
      <c r="E18" s="16">
        <f t="shared" si="0"/>
        <v>1769648.8788090628</v>
      </c>
      <c r="F18" s="18">
        <f>IFERROR(E18/$E$26,0)</f>
        <v>0.2138357251668625</v>
      </c>
      <c r="G18" s="19"/>
      <c r="O18" s="5"/>
      <c r="P18" s="14"/>
    </row>
    <row r="19" spans="1:16" hidden="1" x14ac:dyDescent="0.25">
      <c r="A19" s="15" t="s">
        <v>18</v>
      </c>
      <c r="B19" s="17"/>
      <c r="C19" s="17"/>
      <c r="D19" s="17"/>
      <c r="E19" s="16">
        <f t="shared" si="0"/>
        <v>0</v>
      </c>
      <c r="F19" s="18">
        <f>IFERROR(E19/$E$26,0)</f>
        <v>0</v>
      </c>
      <c r="G19" s="19"/>
      <c r="O19" s="5"/>
      <c r="P19" s="14"/>
    </row>
    <row r="20" spans="1:16" x14ac:dyDescent="0.25">
      <c r="A20" s="15" t="s">
        <v>19</v>
      </c>
      <c r="B20" s="17">
        <f>'[4]Summary Budget  (2)'!$F$8</f>
        <v>367391.54875796178</v>
      </c>
      <c r="C20" s="17">
        <f>'[4]Summary Budget  (2)'!$K$8</f>
        <v>436897.38367898087</v>
      </c>
      <c r="D20" s="17">
        <f>'[4]Summary Budget  (2)'!$P$8</f>
        <v>361497.3602116179</v>
      </c>
      <c r="E20" s="16">
        <f t="shared" si="0"/>
        <v>1165786.2926485604</v>
      </c>
      <c r="F20" s="18">
        <f>IFERROR(E20/$E$26,0)</f>
        <v>0.14086792033335899</v>
      </c>
      <c r="G20" s="19"/>
      <c r="O20" s="5"/>
      <c r="P20" s="14"/>
    </row>
    <row r="21" spans="1:16" x14ac:dyDescent="0.25">
      <c r="A21" s="15" t="s">
        <v>20</v>
      </c>
      <c r="B21" s="17">
        <f>'[4]Summary Budget  (2)'!$F$9</f>
        <v>53959.838853503185</v>
      </c>
      <c r="C21" s="17">
        <f>'[4]Summary Budget  (2)'!$K$9</f>
        <v>40827.74908704884</v>
      </c>
      <c r="D21" s="17">
        <f>'[4]Summary Budget  (2)'!$P$9</f>
        <v>32910.229196921449</v>
      </c>
      <c r="E21" s="16">
        <f t="shared" si="0"/>
        <v>127697.81713747347</v>
      </c>
      <c r="F21" s="18">
        <f>IFERROR(E21/$E$26,0)</f>
        <v>1.543038037477449E-2</v>
      </c>
      <c r="G21" s="19"/>
      <c r="O21" s="5"/>
      <c r="P21" s="14"/>
    </row>
    <row r="22" spans="1:16" hidden="1" x14ac:dyDescent="0.25">
      <c r="A22" s="15" t="s">
        <v>39</v>
      </c>
      <c r="B22" s="17"/>
      <c r="C22" s="17"/>
      <c r="D22" s="17"/>
      <c r="E22" s="16">
        <f t="shared" si="0"/>
        <v>0</v>
      </c>
      <c r="F22" s="18"/>
      <c r="G22" s="19"/>
      <c r="O22" s="5"/>
      <c r="P22" s="14"/>
    </row>
    <row r="23" spans="1:16" x14ac:dyDescent="0.25">
      <c r="A23" s="41" t="s">
        <v>33</v>
      </c>
      <c r="B23" s="17"/>
      <c r="C23" s="17">
        <f>'[4]Summary Budget  (2)'!$K$11</f>
        <v>828.02547770700642</v>
      </c>
      <c r="D23" s="17"/>
      <c r="E23" s="16">
        <f t="shared" si="0"/>
        <v>828.02547770700642</v>
      </c>
      <c r="F23" s="18">
        <f>IFERROR(E23/$E$26,0)</f>
        <v>1.0005455353452609E-4</v>
      </c>
      <c r="G23" s="19"/>
      <c r="O23" s="5"/>
      <c r="P23" s="14"/>
    </row>
    <row r="24" spans="1:16" hidden="1" x14ac:dyDescent="0.25">
      <c r="A24" s="15" t="s">
        <v>35</v>
      </c>
      <c r="B24" s="17"/>
      <c r="C24" s="17"/>
      <c r="D24" s="17"/>
      <c r="E24" s="16">
        <f t="shared" si="0"/>
        <v>0</v>
      </c>
      <c r="F24" s="18">
        <f>IFERROR(E24/$E$26,0)</f>
        <v>0</v>
      </c>
      <c r="G24" s="19"/>
      <c r="O24" s="5"/>
      <c r="P24" s="14"/>
    </row>
    <row r="25" spans="1:16" x14ac:dyDescent="0.25">
      <c r="A25" s="15" t="s">
        <v>22</v>
      </c>
      <c r="B25" s="17">
        <f>'[4]Summary Budget  (2)'!$F$15</f>
        <v>536495.64721372537</v>
      </c>
      <c r="C25" s="17">
        <f>'[4]Summary Budget  (2)'!$K$15</f>
        <v>516322.66942509759</v>
      </c>
      <c r="D25" s="17">
        <f>'[4]Summary Budget  (2)'!$P$15</f>
        <v>486792.99746482284</v>
      </c>
      <c r="E25" s="16">
        <f t="shared" si="0"/>
        <v>1539611.3141036457</v>
      </c>
      <c r="F25" s="18">
        <f>IFERROR(E25/$E$26,0)</f>
        <v>0.18603910966113238</v>
      </c>
      <c r="G25" s="19"/>
      <c r="O25" s="5"/>
      <c r="P25" s="14"/>
    </row>
    <row r="26" spans="1:16" s="23" customFormat="1" x14ac:dyDescent="0.25">
      <c r="A26" s="20" t="s">
        <v>13</v>
      </c>
      <c r="B26" s="21">
        <f>SUM(B13:B25)</f>
        <v>3049071.0214814055</v>
      </c>
      <c r="C26" s="21">
        <f>SUM(C13:C25)</f>
        <v>2823053.6679481929</v>
      </c>
      <c r="D26" s="21">
        <f>SUM(D13:D25)</f>
        <v>2403615.3789249854</v>
      </c>
      <c r="E26" s="21">
        <f>SUM(E13:E25)</f>
        <v>8275740.0683545843</v>
      </c>
      <c r="F26" s="22">
        <f>SUM(F13:F25)</f>
        <v>0.99999999999999978</v>
      </c>
      <c r="G26"/>
      <c r="I26" s="24"/>
      <c r="O26" s="24"/>
      <c r="P26" s="14"/>
    </row>
    <row r="27" spans="1:16" x14ac:dyDescent="0.25">
      <c r="A27" s="4"/>
      <c r="B27" s="3"/>
      <c r="C27" s="3"/>
      <c r="D27" s="3"/>
      <c r="E27" s="3"/>
      <c r="F27" s="44"/>
      <c r="G27" s="4"/>
      <c r="O27" s="5"/>
      <c r="P27" s="14"/>
    </row>
    <row r="28" spans="1:16" x14ac:dyDescent="0.25">
      <c r="A28" s="4"/>
      <c r="B28" s="3"/>
      <c r="C28" s="3"/>
      <c r="D28" s="3"/>
      <c r="E28" s="3"/>
      <c r="F28" s="44"/>
      <c r="G28" s="4"/>
      <c r="O28" s="5"/>
      <c r="P28" s="14"/>
    </row>
    <row r="29" spans="1:16" x14ac:dyDescent="0.25">
      <c r="B29" s="35"/>
      <c r="C29" s="35"/>
      <c r="D29" s="35"/>
      <c r="E29" s="35"/>
      <c r="G29" s="35"/>
    </row>
    <row r="30" spans="1:16" x14ac:dyDescent="0.25">
      <c r="E30" s="37"/>
    </row>
    <row r="31" spans="1:16" x14ac:dyDescent="0.25">
      <c r="E31" s="38"/>
    </row>
    <row r="32" spans="1:16" x14ac:dyDescent="0.25">
      <c r="E32" s="5"/>
    </row>
    <row r="34" spans="5:5" x14ac:dyDescent="0.25">
      <c r="E34" s="14"/>
    </row>
    <row r="35" spans="5:5" x14ac:dyDescent="0.25">
      <c r="E35" s="5"/>
    </row>
    <row r="36" spans="5:5" x14ac:dyDescent="0.25">
      <c r="E36" s="5"/>
    </row>
    <row r="37" spans="5:5" x14ac:dyDescent="0.25">
      <c r="E37" s="39"/>
    </row>
    <row r="38" spans="5:5" x14ac:dyDescent="0.25">
      <c r="E38" s="5"/>
    </row>
    <row r="39" spans="5:5" x14ac:dyDescent="0.25">
      <c r="E39" s="40"/>
    </row>
  </sheetData>
  <protectedRanges>
    <protectedRange sqref="A23" name="SortableBudget_1"/>
  </protectedRanges>
  <conditionalFormatting sqref="A23">
    <cfRule type="expression" dxfId="3" priority="2">
      <formula>(INDIRECT(ADDRESS(ROW(),COLUMN()))="")*(VALUE(INDIRECT(ADDRESS(ROW(),70)))&gt;0)</formula>
    </cfRule>
  </conditionalFormatting>
  <conditionalFormatting sqref="A23">
    <cfRule type="expression" dxfId="2" priority="5">
      <formula>AND($C23="",#REF!&lt;&gt;"--")</formula>
    </cfRule>
  </conditionalFormatting>
  <dataValidations count="1">
    <dataValidation type="list" allowBlank="1" showInputMessage="1" showErrorMessage="1" sqref="A23">
      <formula1>ModulesInCmp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8" zoomScale="96" zoomScaleNormal="96" workbookViewId="0"/>
  </sheetViews>
  <sheetFormatPr defaultRowHeight="15" x14ac:dyDescent="0.25"/>
  <cols>
    <col min="1" max="1" width="56.85546875" customWidth="1"/>
    <col min="2" max="3" width="14.28515625" customWidth="1"/>
    <col min="4" max="4" width="13.42578125" bestFit="1" customWidth="1"/>
    <col min="5" max="5" width="14.5703125" bestFit="1" customWidth="1"/>
    <col min="7" max="7" width="2.85546875" customWidth="1"/>
    <col min="8" max="8" width="14.42578125" hidden="1" customWidth="1"/>
    <col min="9" max="9" width="13.42578125" style="5" hidden="1" customWidth="1"/>
    <col min="10" max="10" width="1.5703125" hidden="1" customWidth="1"/>
    <col min="11" max="11" width="15" hidden="1" customWidth="1"/>
    <col min="12" max="12" width="11.85546875" hidden="1" customWidth="1"/>
    <col min="13" max="13" width="0" hidden="1" customWidth="1"/>
    <col min="15" max="15" width="14.5703125" bestFit="1" customWidth="1"/>
  </cols>
  <sheetData>
    <row r="1" spans="1:16" ht="15.75" x14ac:dyDescent="0.25">
      <c r="A1" s="1" t="s">
        <v>0</v>
      </c>
      <c r="B1" s="3"/>
      <c r="C1" s="3"/>
      <c r="D1" s="3"/>
      <c r="E1" s="3"/>
      <c r="F1" s="4"/>
      <c r="G1" s="4"/>
    </row>
    <row r="2" spans="1:16" ht="15.75" x14ac:dyDescent="0.25">
      <c r="A2" s="1" t="s">
        <v>1</v>
      </c>
      <c r="B2" s="3"/>
      <c r="C2" s="3"/>
      <c r="D2" s="3"/>
      <c r="E2" s="3"/>
      <c r="F2" s="4"/>
      <c r="G2" s="4"/>
    </row>
    <row r="3" spans="1:16" ht="15.75" x14ac:dyDescent="0.25">
      <c r="A3" s="1" t="s">
        <v>2</v>
      </c>
      <c r="B3" s="3" t="s">
        <v>31</v>
      </c>
      <c r="C3" s="3"/>
      <c r="D3" s="3"/>
      <c r="E3" s="3"/>
      <c r="F3" s="4"/>
      <c r="G3" s="4"/>
    </row>
    <row r="4" spans="1:16" ht="15.75" x14ac:dyDescent="0.25">
      <c r="A4" s="6" t="s">
        <v>3</v>
      </c>
      <c r="B4" s="7"/>
      <c r="C4" s="7"/>
      <c r="D4" s="7"/>
      <c r="E4" s="7"/>
      <c r="F4" s="8"/>
      <c r="G4" s="8"/>
    </row>
    <row r="5" spans="1:16" ht="15.75" x14ac:dyDescent="0.25">
      <c r="A5" s="6" t="s">
        <v>4</v>
      </c>
      <c r="B5" s="9">
        <v>43069</v>
      </c>
      <c r="C5" s="7"/>
      <c r="D5" s="7"/>
      <c r="E5" s="7"/>
      <c r="F5" s="8"/>
      <c r="G5" s="8"/>
    </row>
    <row r="6" spans="1:16" ht="15.75" x14ac:dyDescent="0.25">
      <c r="A6" s="6" t="s">
        <v>5</v>
      </c>
      <c r="B6" s="9">
        <v>44165</v>
      </c>
      <c r="C6" s="7"/>
      <c r="D6" s="7"/>
      <c r="E6" s="7"/>
      <c r="F6" s="8"/>
      <c r="G6" s="8"/>
    </row>
    <row r="7" spans="1:16" ht="15.75" x14ac:dyDescent="0.25">
      <c r="A7" s="1" t="s">
        <v>6</v>
      </c>
      <c r="B7" s="2" t="s">
        <v>7</v>
      </c>
      <c r="C7" s="3"/>
      <c r="D7" s="3"/>
      <c r="E7" s="3"/>
      <c r="F7" s="4"/>
      <c r="G7" s="4"/>
    </row>
    <row r="8" spans="1:16" x14ac:dyDescent="0.25">
      <c r="A8" s="4"/>
      <c r="B8" s="3"/>
      <c r="C8" s="3"/>
      <c r="D8" s="3"/>
      <c r="E8" s="3"/>
      <c r="F8" s="4"/>
      <c r="G8" s="4"/>
    </row>
    <row r="9" spans="1:16" x14ac:dyDescent="0.25">
      <c r="A9" s="4"/>
      <c r="B9" s="3"/>
      <c r="C9" s="3"/>
      <c r="D9" s="3"/>
      <c r="E9" s="3"/>
      <c r="F9" s="4"/>
      <c r="G9" s="4"/>
    </row>
    <row r="10" spans="1:16" ht="18" x14ac:dyDescent="0.25">
      <c r="A10" s="10" t="s">
        <v>8</v>
      </c>
      <c r="B10" s="11"/>
      <c r="C10" s="11"/>
      <c r="D10" s="11"/>
      <c r="E10" s="11"/>
      <c r="F10" s="10"/>
      <c r="G10" s="10"/>
    </row>
    <row r="11" spans="1:16" x14ac:dyDescent="0.25">
      <c r="A11" s="4"/>
      <c r="B11" s="3"/>
      <c r="C11" s="3"/>
      <c r="D11" s="3"/>
      <c r="E11" s="3"/>
      <c r="F11" s="4"/>
      <c r="G11" s="4"/>
    </row>
    <row r="12" spans="1:16" x14ac:dyDescent="0.25">
      <c r="A12" s="12" t="s">
        <v>9</v>
      </c>
      <c r="B12" s="13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O12" s="5"/>
      <c r="P12" s="14"/>
    </row>
    <row r="13" spans="1:16" x14ac:dyDescent="0.25">
      <c r="A13" s="15" t="s">
        <v>15</v>
      </c>
      <c r="B13" s="17">
        <f>'[3]Budget Summary'!$F$13</f>
        <v>977115.09336220787</v>
      </c>
      <c r="C13" s="17">
        <f>'[3]Budget Summary'!$K$13</f>
        <v>892832.68879622966</v>
      </c>
      <c r="D13" s="17">
        <f>'[3]Budget Summary'!$P$13</f>
        <v>840369.27337213606</v>
      </c>
      <c r="E13" s="16">
        <f>B13+C13+D13</f>
        <v>2710317.0555305737</v>
      </c>
      <c r="F13" s="18">
        <f>IFERROR(E13/$E$26,0)</f>
        <v>0.2231643966702713</v>
      </c>
      <c r="G13" s="19"/>
      <c r="O13" s="5"/>
      <c r="P13" s="14"/>
    </row>
    <row r="14" spans="1:16" ht="26.25" x14ac:dyDescent="0.25">
      <c r="A14" s="15" t="s">
        <v>16</v>
      </c>
      <c r="B14" s="17">
        <v>1483460.6704360363</v>
      </c>
      <c r="C14" s="17">
        <v>1334028.5762462928</v>
      </c>
      <c r="D14" s="17">
        <v>1167893.3849243294</v>
      </c>
      <c r="E14" s="16">
        <f t="shared" ref="E14:E25" si="0">B14+C14+D14</f>
        <v>3985382.6316066585</v>
      </c>
      <c r="F14" s="18">
        <f>IFERROR(E14/$E$26,0)</f>
        <v>0.32815183325796154</v>
      </c>
      <c r="G14" s="19"/>
      <c r="O14" s="5"/>
      <c r="P14" s="14"/>
    </row>
    <row r="15" spans="1:16" hidden="1" x14ac:dyDescent="0.25">
      <c r="A15" s="15" t="s">
        <v>34</v>
      </c>
      <c r="B15" s="17"/>
      <c r="C15" s="17"/>
      <c r="D15" s="17"/>
      <c r="E15" s="16">
        <f t="shared" si="0"/>
        <v>0</v>
      </c>
      <c r="F15" s="57">
        <f>IFERROR(E15/$E$26,0)</f>
        <v>0</v>
      </c>
      <c r="G15" s="19"/>
      <c r="O15" s="5"/>
      <c r="P15" s="14"/>
    </row>
    <row r="16" spans="1:16" x14ac:dyDescent="0.25">
      <c r="A16" s="15" t="s">
        <v>17</v>
      </c>
      <c r="B16" s="17">
        <v>139378.47874613974</v>
      </c>
      <c r="C16" s="17">
        <v>169624.90122226404</v>
      </c>
      <c r="D16" s="17">
        <v>180790.33644660056</v>
      </c>
      <c r="E16" s="16">
        <f t="shared" si="0"/>
        <v>489793.71641500434</v>
      </c>
      <c r="F16" s="18">
        <f>IFERROR(E16/$E$26,0)</f>
        <v>4.0329052644819396E-2</v>
      </c>
      <c r="G16" s="19"/>
      <c r="O16" s="5"/>
      <c r="P16" s="14"/>
    </row>
    <row r="17" spans="1:16" hidden="1" x14ac:dyDescent="0.25">
      <c r="A17" s="15" t="s">
        <v>36</v>
      </c>
      <c r="B17" s="17"/>
      <c r="C17" s="17"/>
      <c r="D17" s="17"/>
      <c r="E17" s="16">
        <f t="shared" si="0"/>
        <v>0</v>
      </c>
      <c r="F17" s="18">
        <f>IFERROR(E17/$E$26,0)</f>
        <v>0</v>
      </c>
      <c r="G17" s="19"/>
      <c r="O17" s="5"/>
      <c r="P17" s="14"/>
    </row>
    <row r="18" spans="1:16" x14ac:dyDescent="0.25">
      <c r="A18" s="15" t="s">
        <v>21</v>
      </c>
      <c r="B18" s="17">
        <v>595612.5845810239</v>
      </c>
      <c r="C18" s="17">
        <v>554777.91838861769</v>
      </c>
      <c r="D18" s="17">
        <v>504051.79822565959</v>
      </c>
      <c r="E18" s="16">
        <f t="shared" si="0"/>
        <v>1654442.3011953013</v>
      </c>
      <c r="F18" s="18">
        <f>IFERROR(E18/$E$26,0)</f>
        <v>0.13622488085614301</v>
      </c>
      <c r="G18" s="19"/>
      <c r="O18" s="5"/>
      <c r="P18" s="14"/>
    </row>
    <row r="19" spans="1:16" hidden="1" x14ac:dyDescent="0.25">
      <c r="A19" s="15" t="s">
        <v>18</v>
      </c>
      <c r="B19" s="17"/>
      <c r="C19" s="17"/>
      <c r="D19" s="17"/>
      <c r="E19" s="16">
        <f t="shared" si="0"/>
        <v>0</v>
      </c>
      <c r="F19" s="18">
        <f>IFERROR(E19/$E$26,0)</f>
        <v>0</v>
      </c>
      <c r="G19" s="19"/>
      <c r="O19" s="5"/>
      <c r="P19" s="14"/>
    </row>
    <row r="20" spans="1:16" x14ac:dyDescent="0.25">
      <c r="A20" s="15" t="s">
        <v>19</v>
      </c>
      <c r="B20" s="17">
        <v>110387.26114649681</v>
      </c>
      <c r="C20" s="17">
        <v>105928.61146496818</v>
      </c>
      <c r="D20" s="17">
        <v>85105.554140127409</v>
      </c>
      <c r="E20" s="16">
        <f t="shared" si="0"/>
        <v>301421.42675159243</v>
      </c>
      <c r="F20" s="18">
        <f>IFERROR(E20/$E$26,0)</f>
        <v>2.4818694442869656E-2</v>
      </c>
      <c r="G20" s="19"/>
      <c r="O20" s="5"/>
      <c r="P20" s="14"/>
    </row>
    <row r="21" spans="1:16" x14ac:dyDescent="0.25">
      <c r="A21" s="15" t="s">
        <v>20</v>
      </c>
      <c r="B21" s="17">
        <v>50292.229299363069</v>
      </c>
      <c r="C21" s="17">
        <v>42310.563057324842</v>
      </c>
      <c r="D21" s="17">
        <v>28956.645859872609</v>
      </c>
      <c r="E21" s="16">
        <f t="shared" si="0"/>
        <v>121559.43821656052</v>
      </c>
      <c r="F21" s="18">
        <f>IFERROR(E21/$E$26,0)</f>
        <v>1.0009064671537221E-2</v>
      </c>
      <c r="G21" s="19"/>
      <c r="O21" s="5"/>
      <c r="P21" s="14"/>
    </row>
    <row r="22" spans="1:16" hidden="1" x14ac:dyDescent="0.25">
      <c r="A22" s="15" t="s">
        <v>39</v>
      </c>
      <c r="B22" s="17"/>
      <c r="C22" s="17"/>
      <c r="D22" s="17"/>
      <c r="E22" s="16"/>
      <c r="F22" s="18"/>
      <c r="G22" s="19"/>
      <c r="O22" s="5"/>
      <c r="P22" s="14"/>
    </row>
    <row r="23" spans="1:16" hidden="1" x14ac:dyDescent="0.25">
      <c r="A23" s="41" t="s">
        <v>33</v>
      </c>
      <c r="B23" s="17"/>
      <c r="C23" s="17"/>
      <c r="D23" s="17"/>
      <c r="E23" s="16">
        <f t="shared" si="0"/>
        <v>0</v>
      </c>
      <c r="F23" s="18">
        <f>IFERROR(E23/$E$26,0)</f>
        <v>0</v>
      </c>
      <c r="G23" s="19"/>
      <c r="O23" s="5"/>
      <c r="P23" s="14"/>
    </row>
    <row r="24" spans="1:16" hidden="1" x14ac:dyDescent="0.25">
      <c r="A24" s="15" t="s">
        <v>35</v>
      </c>
      <c r="B24" s="17"/>
      <c r="C24" s="17"/>
      <c r="D24" s="17"/>
      <c r="E24" s="16">
        <f t="shared" si="0"/>
        <v>0</v>
      </c>
      <c r="F24" s="18">
        <f>IFERROR(E24/$E$26,0)</f>
        <v>0</v>
      </c>
      <c r="G24" s="19"/>
      <c r="O24" s="5"/>
      <c r="P24" s="14"/>
    </row>
    <row r="25" spans="1:16" x14ac:dyDescent="0.25">
      <c r="A25" s="15" t="s">
        <v>22</v>
      </c>
      <c r="B25" s="17">
        <v>980248.65888181177</v>
      </c>
      <c r="C25" s="17">
        <v>965931.21146496851</v>
      </c>
      <c r="D25" s="17">
        <v>935838.39707961818</v>
      </c>
      <c r="E25" s="16">
        <f t="shared" si="0"/>
        <v>2882018.2674263986</v>
      </c>
      <c r="F25" s="18">
        <f>IFERROR(E25/$E$26,0)</f>
        <v>0.23730207745639803</v>
      </c>
      <c r="G25" s="19"/>
      <c r="O25" s="5"/>
      <c r="P25" s="14"/>
    </row>
    <row r="26" spans="1:16" s="23" customFormat="1" x14ac:dyDescent="0.25">
      <c r="A26" s="20" t="s">
        <v>13</v>
      </c>
      <c r="B26" s="21">
        <f>SUM(B13:B25)</f>
        <v>4336494.9764530798</v>
      </c>
      <c r="C26" s="21">
        <f t="shared" ref="C26:E26" si="1">SUM(C13:C25)</f>
        <v>4065434.4706406659</v>
      </c>
      <c r="D26" s="21">
        <f t="shared" si="1"/>
        <v>3743005.3900483432</v>
      </c>
      <c r="E26" s="21">
        <f t="shared" si="1"/>
        <v>12144934.837142088</v>
      </c>
      <c r="F26" s="22">
        <f>SUM(F13:F25)</f>
        <v>1.0000000000000002</v>
      </c>
      <c r="G26"/>
      <c r="I26" s="24"/>
      <c r="O26" s="24"/>
      <c r="P26" s="14"/>
    </row>
    <row r="27" spans="1:16" x14ac:dyDescent="0.25">
      <c r="A27" s="4"/>
      <c r="B27" s="3"/>
      <c r="C27" s="3"/>
      <c r="D27" s="3"/>
      <c r="E27" s="3"/>
      <c r="F27" s="4"/>
      <c r="G27" s="4"/>
      <c r="O27" s="5"/>
      <c r="P27" s="14"/>
    </row>
    <row r="28" spans="1:16" x14ac:dyDescent="0.25">
      <c r="A28" s="4"/>
      <c r="B28" s="3"/>
      <c r="C28" s="3"/>
      <c r="D28" s="3"/>
      <c r="E28" s="3"/>
      <c r="F28" s="4"/>
      <c r="G28" s="4"/>
      <c r="O28" s="5"/>
      <c r="P28" s="14"/>
    </row>
    <row r="29" spans="1:16" x14ac:dyDescent="0.25">
      <c r="E29" s="5"/>
    </row>
    <row r="30" spans="1:16" x14ac:dyDescent="0.25">
      <c r="E30" s="40"/>
    </row>
  </sheetData>
  <protectedRanges>
    <protectedRange sqref="A23" name="SortableBudget_1_1"/>
  </protectedRanges>
  <conditionalFormatting sqref="A23">
    <cfRule type="expression" dxfId="1" priority="2">
      <formula>(INDIRECT(ADDRESS(ROW(),COLUMN()))="")*(VALUE(INDIRECT(ADDRESS(ROW(),70)))&gt;0)</formula>
    </cfRule>
  </conditionalFormatting>
  <conditionalFormatting sqref="A23">
    <cfRule type="expression" dxfId="0" priority="6">
      <formula>AND($C23="",#REF!&lt;&gt;"--")</formula>
    </cfRule>
  </conditionalFormatting>
  <dataValidations count="1">
    <dataValidation type="list" allowBlank="1" showInputMessage="1" showErrorMessage="1" sqref="A23">
      <formula1>ModulesInCmp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Summary_All PR</vt:lpstr>
      <vt:lpstr>Budget Summary_NASC</vt:lpstr>
      <vt:lpstr>Budget Summary_ICDDRB</vt:lpstr>
      <vt:lpstr>Budget Summary_SCI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Tajul Islam</dc:creator>
  <cp:lastModifiedBy>Toshiba</cp:lastModifiedBy>
  <dcterms:created xsi:type="dcterms:W3CDTF">2017-02-08T04:55:01Z</dcterms:created>
  <dcterms:modified xsi:type="dcterms:W3CDTF">2017-02-08T09:40:54Z</dcterms:modified>
</cp:coreProperties>
</file>